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NOVIEMBRE\"/>
    </mc:Choice>
  </mc:AlternateContent>
  <xr:revisionPtr revIDLastSave="0" documentId="13_ncr:1_{9F98C0CC-3110-49F1-B6D7-67CA22AB70BF}" xr6:coauthVersionLast="47" xr6:coauthVersionMax="47" xr10:uidLastSave="{00000000-0000-0000-0000-000000000000}"/>
  <bookViews>
    <workbookView xWindow="-120" yWindow="-120" windowWidth="20730" windowHeight="11160" xr2:uid="{C50EEE4F-C103-4A7A-A943-1C6B96F7F86A}"/>
  </bookViews>
  <sheets>
    <sheet name="EJECUCION-NOVIEMBRE-2024" sheetId="101" r:id="rId1"/>
  </sheets>
  <definedNames>
    <definedName name="_xlnm.Print_Area" localSheetId="0">'EJECUCION-NOVIEMBRE-2024'!$A$1:$C$181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8" i="101" l="1"/>
  <c r="C405" i="101"/>
  <c r="C363" i="101"/>
  <c r="C330" i="101"/>
  <c r="C420" i="101" s="1"/>
  <c r="C282" i="101"/>
  <c r="C268" i="101"/>
  <c r="C266" i="101"/>
  <c r="C255" i="101"/>
  <c r="C290" i="101" s="1"/>
  <c r="C244" i="101"/>
  <c r="C238" i="101"/>
  <c r="C237" i="101"/>
  <c r="C224" i="101"/>
  <c r="C215" i="101"/>
  <c r="C240" i="101" s="1"/>
  <c r="C206" i="101"/>
  <c r="C305" i="101" s="1"/>
  <c r="C204" i="101"/>
  <c r="C203" i="101"/>
  <c r="C202" i="101"/>
  <c r="C33" i="101" l="1"/>
  <c r="C32" i="101"/>
  <c r="C132" i="101"/>
  <c r="C157" i="101"/>
  <c r="C138" i="101"/>
  <c r="C129" i="101"/>
  <c r="C34" i="101"/>
  <c r="C13" i="101"/>
  <c r="C17" i="101"/>
  <c r="C83" i="101"/>
  <c r="C67" i="101"/>
  <c r="C172" i="101"/>
  <c r="C43" i="101"/>
  <c r="C139" i="101"/>
  <c r="C90" i="101"/>
  <c r="C140" i="101" s="1"/>
  <c r="C96" i="101"/>
  <c r="C95" i="101"/>
  <c r="C84" i="101"/>
  <c r="C73" i="101"/>
  <c r="C51" i="101"/>
  <c r="C20" i="101"/>
  <c r="C119" i="101"/>
  <c r="C14" i="101"/>
  <c r="C150" i="101"/>
  <c r="C173" i="101"/>
  <c r="C135" i="101"/>
  <c r="C49" i="101"/>
  <c r="C145" i="101"/>
  <c r="C35" i="101"/>
  <c r="C46" i="101"/>
  <c r="C85" i="101" s="1"/>
  <c r="C18" i="101"/>
  <c r="C36" i="101" s="1"/>
  <c r="C175" i="101" s="1"/>
  <c r="C133" i="101"/>
  <c r="C146" i="1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Juana Sanchez</author>
  </authors>
  <commentList>
    <comment ref="C13" authorId="0" shapeId="0" xr:uid="{96F229D6-FA72-4CF9-80CD-F6635703A413}">
      <text>
        <r>
          <rPr>
            <b/>
            <sz val="9"/>
            <color indexed="81"/>
            <rFont val="Tahoma"/>
            <family val="2"/>
          </rPr>
          <t>Juana Sanchez: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<sst xmlns="http://schemas.openxmlformats.org/spreadsheetml/2006/main" count="714" uniqueCount="369">
  <si>
    <t>DESCRIPCION DEL GASTO</t>
  </si>
  <si>
    <t>PRESUPUESTO EJECUTADO</t>
  </si>
  <si>
    <t>CAPITULO 0206, SUBCAPITULO 01, DAF 01  Y UE 0004</t>
  </si>
  <si>
    <t>REMUNERACIONES Y CONTRIBUCIONES</t>
  </si>
  <si>
    <t>2.1.1</t>
  </si>
  <si>
    <t>2.1.1.2</t>
  </si>
  <si>
    <t>2.1.5</t>
  </si>
  <si>
    <t>2.1.5.1.01</t>
  </si>
  <si>
    <t>2.1.5.2.01</t>
  </si>
  <si>
    <t xml:space="preserve"> EJECUCION PRESUPUESTARIA A TRAVES DEL SIGEF, FONDO 100 TESORERIA NACIONAL</t>
  </si>
  <si>
    <t>ENCARGADO DEL DEPARTAMENTO FINANCIERO</t>
  </si>
  <si>
    <t>2.1.1.1.01</t>
  </si>
  <si>
    <t>2.1.5.4.01</t>
  </si>
  <si>
    <t>2.1.1.1</t>
  </si>
  <si>
    <t>CONTRATACIONES DE SERVICIOS</t>
  </si>
  <si>
    <t>2.2.1</t>
  </si>
  <si>
    <t>2.2.1.3.01</t>
  </si>
  <si>
    <t>TELEFONO LOCAL</t>
  </si>
  <si>
    <t>2.2.1.5.01</t>
  </si>
  <si>
    <t>TOTAL CONTRATACIONES DE SERVICIOS</t>
  </si>
  <si>
    <t>CCP</t>
  </si>
  <si>
    <t xml:space="preserve">TOTAL EJECUTADO </t>
  </si>
  <si>
    <t xml:space="preserve">REMUNERACIONES </t>
  </si>
  <si>
    <t xml:space="preserve">REMUNERACIONES AL PERSONAL FIJO </t>
  </si>
  <si>
    <t xml:space="preserve">REMUNERACIONES AL PERSONAL  CON CARÁCTER TRANSITORIO 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</si>
  <si>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</si>
  <si>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</si>
  <si>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</si>
  <si>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</si>
  <si>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</si>
  <si>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TOTAL REMUNERACIONES Y CONTRIBUCIONES</t>
  </si>
  <si>
    <t xml:space="preserve">SERVICIOS BASICOS </t>
  </si>
  <si>
    <t>SERVICIOS DE INTERNET Y TELEVISION POR CABLE</t>
  </si>
  <si>
    <t>VALORES EN RD$</t>
  </si>
  <si>
    <t>VIATICOS</t>
  </si>
  <si>
    <t>2.2.3.1.01</t>
  </si>
  <si>
    <t>2.3.1</t>
  </si>
  <si>
    <t>VIATICOS DENTRO DEL PAIS</t>
  </si>
  <si>
    <t>OTROS SERVICIOS TECNICOS PROFESIONALES</t>
  </si>
  <si>
    <t>2.2.8.7</t>
  </si>
  <si>
    <t>SOBRESUELDOS</t>
  </si>
  <si>
    <t>COMPENSACION SERVICIOS DE SEGURIDAD</t>
  </si>
  <si>
    <t>2.1.2.2.05</t>
  </si>
  <si>
    <t>2.1.2</t>
  </si>
  <si>
    <t>2.1.2.2</t>
  </si>
  <si>
    <t>COMPENSACION</t>
  </si>
  <si>
    <t>TRANSPORTE Y ALMACENAJE</t>
  </si>
  <si>
    <t>2.2.4</t>
  </si>
  <si>
    <t>2.2.4.1.01</t>
  </si>
  <si>
    <t xml:space="preserve"> EVENTOS GENERALES</t>
  </si>
  <si>
    <t>2.2.8.6.01</t>
  </si>
  <si>
    <t xml:space="preserve"> 2.2.8.7.04 </t>
  </si>
  <si>
    <t>2.2.8.6</t>
  </si>
  <si>
    <t>SERVICIOS DE ORGANIZACIÓN DE EVENTOS, FESTIVIDADES Y ACTIVIDADES DE ENTRENIMIENTO</t>
  </si>
  <si>
    <t xml:space="preserve">2.1.1.5.04 </t>
  </si>
  <si>
    <t xml:space="preserve">PROPORCION DE VACACIONES NO DISFRUTADAS </t>
  </si>
  <si>
    <t>PRESTACIONES ECONOMICAS</t>
  </si>
  <si>
    <t>2.1.1.5</t>
  </si>
  <si>
    <t xml:space="preserve"> COMPENSACIONES ESPECIALES</t>
  </si>
  <si>
    <t>2.1.1.5.03</t>
  </si>
  <si>
    <t>PRESTACION LABORAL POR DESVINCULACION</t>
  </si>
  <si>
    <t>2.2.5.1.01</t>
  </si>
  <si>
    <t>ALQUIERES Y RENTAS</t>
  </si>
  <si>
    <t>2.2.5</t>
  </si>
  <si>
    <t xml:space="preserve">2.3.5.3.01 </t>
  </si>
  <si>
    <t>MATERIALES Y SUMINISTROS</t>
  </si>
  <si>
    <t>TOTAL MATERIALES Y SUMINISTROS</t>
  </si>
  <si>
    <t xml:space="preserve"> LLANTAS Y NEUMATICOS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</si>
  <si>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</si>
  <si>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</si>
  <si>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</si>
  <si>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</si>
  <si>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</si>
  <si>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</si>
  <si>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</si>
  <si>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TRANSFERENCIAS CORRIENTES</t>
  </si>
  <si>
    <t>2.4.9</t>
  </si>
  <si>
    <t>TRANSFERENCIAS CORRIENTES A OTRAS INSTITUCIONES PUBLICAS</t>
  </si>
  <si>
    <t>2.4.9.1.03</t>
  </si>
  <si>
    <t>TRANSFERENCIAS CORRIENTES A OTRAS INSTITUCIONES PUBLICAS DESTINADAS A GASTOS DE BIENES Y SERVICIOS</t>
  </si>
  <si>
    <t>2.6.1.1.01</t>
  </si>
  <si>
    <t>TOTAL TRANSFERENCIAS CORRIENTES</t>
  </si>
  <si>
    <t>2.6.2.2.01</t>
  </si>
  <si>
    <t>APARATOS DEPORTIVOS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</si>
  <si>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</si>
  <si>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</si>
  <si>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</si>
  <si>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</si>
  <si>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</si>
  <si>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</si>
  <si>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</si>
  <si>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</si>
  <si>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</si>
  <si>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</si>
  <si>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</si>
  <si>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</si>
  <si>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</si>
  <si>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</si>
  <si>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</si>
  <si>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</si>
  <si>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</si>
  <si>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</si>
  <si>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</si>
  <si>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</si>
  <si>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</si>
  <si>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</si>
  <si>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</si>
  <si>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</si>
  <si>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</si>
  <si>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</si>
  <si>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</si>
  <si>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</si>
  <si>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</si>
  <si>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</si>
  <si>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</si>
  <si>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</si>
  <si>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</si>
  <si>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</si>
  <si>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</si>
  <si>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</si>
  <si>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</si>
  <si>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 xml:space="preserve">2.3.2 </t>
  </si>
  <si>
    <t>TEXTILES Y VESTURARIOS</t>
  </si>
  <si>
    <t>2.3.2.4.01</t>
  </si>
  <si>
    <t xml:space="preserve">ZAPATOS </t>
  </si>
  <si>
    <t>2.3.2.2.01</t>
  </si>
  <si>
    <t>PRENDAS Y ACCESORIOS DE VESTIR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</si>
  <si>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</si>
  <si>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</si>
  <si>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</si>
  <si>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</si>
  <si>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</si>
  <si>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</si>
  <si>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</si>
  <si>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</si>
  <si>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</si>
  <si>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</si>
  <si>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</si>
  <si>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SEGUROS DE BIENES MUEBLES</t>
  </si>
  <si>
    <t>2.2.2</t>
  </si>
  <si>
    <t>PUBLICIDAD, IMPRESIÓN Y ENCUADERNACION</t>
  </si>
  <si>
    <t>2.2.2.1.01</t>
  </si>
  <si>
    <t>PUBLICIDAD Y PROPAGANDA</t>
  </si>
  <si>
    <t>2.2.2.2.01</t>
  </si>
  <si>
    <t>IMPRESIÓN Y ENCUADERNACION</t>
  </si>
  <si>
    <t>2.2.9</t>
  </si>
  <si>
    <t>OTRAS CONTRACIONES DE SERVICIOS</t>
  </si>
  <si>
    <t>2.2.9.2.01</t>
  </si>
  <si>
    <t>2.2.9.2</t>
  </si>
  <si>
    <t>2.2.5.4.01</t>
  </si>
  <si>
    <t>ALQUILERES DE EQUIPOS DE TRANSPORTE, ELEVACION Y TRACCION</t>
  </si>
  <si>
    <t>2.1.1.4</t>
  </si>
  <si>
    <t xml:space="preserve">2.1.1.4.01 </t>
  </si>
  <si>
    <t>2.1.2.2.09</t>
  </si>
  <si>
    <t>SUELDOS ANUAL NO. 13</t>
  </si>
  <si>
    <t>SERVICIOS JURIDICOS</t>
  </si>
  <si>
    <t>2.2.8.7.02</t>
  </si>
  <si>
    <t>UTILES DESTINADOS A ACTIVIDADES DEPORTIVAS, CULTURALES Y RECREATIVAS</t>
  </si>
  <si>
    <t>BONOS POR DESEMPEÑO</t>
  </si>
  <si>
    <t>2.1.2.2.08</t>
  </si>
  <si>
    <t xml:space="preserve">UTILES MENORES MEDICO QUIRULGICOS Y DE LABORATORIO  </t>
  </si>
  <si>
    <t>LIC. ELVI ANTONIO DE LA ROSA PEÑA</t>
  </si>
  <si>
    <t>2.3.9.9.01</t>
  </si>
  <si>
    <t>2.3.7.2.06</t>
  </si>
  <si>
    <t>PINTURAS, LACAS, BARNICES, DILUYENTES Y ABSORBENTES PARA PINTURAS</t>
  </si>
  <si>
    <t>ALQUILERES Y RENTAS DE EDIFICACIONES Y LOCALES</t>
  </si>
  <si>
    <t>PRODUCTOS METALICOS</t>
  </si>
  <si>
    <t>2.3.5.4.01</t>
  </si>
  <si>
    <t>ARTICULOS DE CAUCHO</t>
  </si>
  <si>
    <t xml:space="preserve"> MANTENIMIENTO Y REPARACION DE MUEBLES Y EQUIPOS DE OFICINA</t>
  </si>
  <si>
    <t>2.2.7.2.01</t>
  </si>
  <si>
    <t xml:space="preserve"> MANTENIMIENTO Y REPARACION DE MAQUINARIAS Y EQUIPOS</t>
  </si>
  <si>
    <t>2.2.7.2</t>
  </si>
  <si>
    <t>2.3.3.1.01</t>
  </si>
  <si>
    <t xml:space="preserve"> PAPEL DE ESCRITORIO </t>
  </si>
  <si>
    <t>2.6.1.3.01</t>
  </si>
  <si>
    <t xml:space="preserve">EQUIPOS DE TECNOLOGIA DE LA INFORMACION Y COMUNICACIÓN </t>
  </si>
  <si>
    <t>2.2.7.2.06</t>
  </si>
  <si>
    <t>2.2.7.2.07</t>
  </si>
  <si>
    <t>MANTENIMIENTO Y REPARACION DE EQUIPOS INDUSTRIALES Y PRODUCCION</t>
  </si>
  <si>
    <t>MANTENIMIENTO Y REPARACION DE EQUIPOS DE TRANSPORTE, TRACCION Y ELEVACION</t>
  </si>
  <si>
    <t>SERVICIOS DE CAPACITACION</t>
  </si>
  <si>
    <t>2.6.5.4</t>
  </si>
  <si>
    <t>SISTEMAS Y EQUIPOS DE CLIMATIZACION</t>
  </si>
  <si>
    <t>2.6.5.4.01</t>
  </si>
  <si>
    <t>2.6.2.2</t>
  </si>
  <si>
    <t>2.3.6.3.04</t>
  </si>
  <si>
    <t>HERRAMIENTAS MENORES</t>
  </si>
  <si>
    <t>CAMARA FOTOGRAFICAS Y DE VIDEOS</t>
  </si>
  <si>
    <t>2.6.2.3</t>
  </si>
  <si>
    <t>2.6.2.3.01</t>
  </si>
  <si>
    <t>2.6.1.9.01</t>
  </si>
  <si>
    <t>2.2.5.8.01</t>
  </si>
  <si>
    <t xml:space="preserve"> OTROS ALQUILERES</t>
  </si>
  <si>
    <t>OTROS MOBILIARIOS Y EQUIPOS NO IDENTIFICADOS PRECEDENTEMENTE</t>
  </si>
  <si>
    <t>2.3.9.8.01</t>
  </si>
  <si>
    <t>REPUESTOS</t>
  </si>
  <si>
    <t>2.3.9.8.02</t>
  </si>
  <si>
    <t>ACCESORIOS</t>
  </si>
  <si>
    <t>2.2.8.7.05</t>
  </si>
  <si>
    <t>SERVICIOS DE INFORMATICA Y SISTEMAS COMPUTARIZADOS</t>
  </si>
  <si>
    <t>UTILES Y MATERIALES DE ESCRITORIO, OFICINA E INFORMATICA</t>
  </si>
  <si>
    <t>2.2.5.3.02</t>
  </si>
  <si>
    <t>2.6.2.1</t>
  </si>
  <si>
    <t>2.6.2.1.01</t>
  </si>
  <si>
    <t>EQUIPOS Y APARATOS AUDIOVISUALES</t>
  </si>
  <si>
    <t>2.3.4.1.01</t>
  </si>
  <si>
    <t>PRODUCTOS FARMACEUTICOS</t>
  </si>
  <si>
    <t>2.3.4</t>
  </si>
  <si>
    <t>PRODUCTOS MEDICINALES PARA USO HUMANO</t>
  </si>
  <si>
    <t>ALQUILER DE EQUIPOS DE TECNOLOGIA Y DATOS</t>
  </si>
  <si>
    <t>2.2.8.7.06</t>
  </si>
  <si>
    <t>SUELDOS EMPLEADOS FIJOS (PERSONAL ADMINISTRATIVO)</t>
  </si>
  <si>
    <t>SUELDOS EMPLEADOS FIJOS (PERSONAL DOCENTE)</t>
  </si>
  <si>
    <t>2.1.1.2.08</t>
  </si>
  <si>
    <t>EMPLEADOS TEMPORALES</t>
  </si>
  <si>
    <t xml:space="preserve">2.1.1.2.11  </t>
  </si>
  <si>
    <t xml:space="preserve">INTERINATO </t>
  </si>
  <si>
    <t>2.3.6.2.02</t>
  </si>
  <si>
    <t>2.6.5.8.01</t>
  </si>
  <si>
    <t>PRODUCTOS DE VIDRIO</t>
  </si>
  <si>
    <t xml:space="preserve">MAQUINARIAS, OTROS EQUIPOS Y HERRAMIENTAS </t>
  </si>
  <si>
    <t>2.6.5</t>
  </si>
  <si>
    <t>2.6.5.8</t>
  </si>
  <si>
    <t xml:space="preserve">OTROS MOBILIARIOS Y EQUIPOS </t>
  </si>
  <si>
    <t>2.3.6.2</t>
  </si>
  <si>
    <t xml:space="preserve">2.3.6.2.03 </t>
  </si>
  <si>
    <t>PORDUCTOS DE PORCELANA</t>
  </si>
  <si>
    <t>PRODUCTOS DE VIDRIO Y PORCELANA</t>
  </si>
  <si>
    <t>2.3.1.4.01</t>
  </si>
  <si>
    <t>2.3.2.1.01</t>
  </si>
  <si>
    <t>HILADOS, FIBRAS Y TELAS</t>
  </si>
  <si>
    <t>PRODUCTOS Y UTILES VARIOS NO IDENTIFICADOS PREDECENTEMENTE</t>
  </si>
  <si>
    <t>2.2.8.5</t>
  </si>
  <si>
    <t>FUMIGACION, LAVANDERIA, LIMPIEZA E HIGIENE</t>
  </si>
  <si>
    <t>2.2.8.5.01</t>
  </si>
  <si>
    <t>FUMIGACION</t>
  </si>
  <si>
    <t>2.2.8.5.02</t>
  </si>
  <si>
    <t>LAVANDERIA</t>
  </si>
  <si>
    <t>2.2.8.5.03</t>
  </si>
  <si>
    <t>LIMPIEZA E HIGIENE</t>
  </si>
  <si>
    <t>2.3.6.4</t>
  </si>
  <si>
    <t>PIEDRA, ARCILLA Y ARENA</t>
  </si>
  <si>
    <t xml:space="preserve">MADERA, CORCHO Y SUS MANUFACTURAS </t>
  </si>
  <si>
    <t>PRODUCTOS FOTOQUIMICOS</t>
  </si>
  <si>
    <t>2.3.7.2.0</t>
  </si>
  <si>
    <t>2.6.5.7.01</t>
  </si>
  <si>
    <t>2.3.6.4.04</t>
  </si>
  <si>
    <t>MAQUINARIAS Y HERRAMIENTAS</t>
  </si>
  <si>
    <t>2.2.7.2.02</t>
  </si>
  <si>
    <t>MANTENIMIENTO Y REPARACION DE EQUIPOS DE TECNOLOGIA E INFORMACION.</t>
  </si>
  <si>
    <t>2.1.2.2.06</t>
  </si>
  <si>
    <t xml:space="preserve"> INCENTIVO POR RENDIMIENTO INDIVIDUAL</t>
  </si>
  <si>
    <t>2.1.5.3.01</t>
  </si>
  <si>
    <t xml:space="preserve"> EQUIPOS DE SEGURIDAD</t>
  </si>
  <si>
    <t xml:space="preserve"> 2.6.6.2</t>
  </si>
  <si>
    <t xml:space="preserve"> 2.6.6.2.01</t>
  </si>
  <si>
    <t xml:space="preserve">2.6.4.1 </t>
  </si>
  <si>
    <t>AUTOMOVILES Y CAMIONES</t>
  </si>
  <si>
    <t>2.6.4.1.01</t>
  </si>
  <si>
    <t>2.2.6.2.01</t>
  </si>
  <si>
    <t>2.3.6.3.01</t>
  </si>
  <si>
    <t>2.6.5.5.01</t>
  </si>
  <si>
    <t>PRODUCTOS FERROSOS</t>
  </si>
  <si>
    <t xml:space="preserve">2.2.6.3.01 </t>
  </si>
  <si>
    <t>SEGUROS DE PERSONAS</t>
  </si>
  <si>
    <t xml:space="preserve">EQUIPOS DE COMUNICACIONES, TELECOMUNICACIONES Y SEÑALIZACION 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</si>
  <si>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</si>
  <si>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</si>
  <si>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</si>
  <si>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</si>
  <si>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</si>
  <si>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</si>
  <si>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</si>
  <si>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</si>
  <si>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</si>
  <si>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</si>
  <si>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</si>
  <si>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</si>
  <si>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</si>
  <si>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</si>
  <si>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</si>
  <si>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</si>
  <si>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</si>
  <si>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</si>
  <si>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</si>
  <si>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</si>
  <si>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</si>
  <si>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</si>
  <si>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</si>
  <si>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</si>
  <si>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</si>
  <si>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</si>
  <si>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</si>
  <si>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</si>
  <si>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</si>
  <si>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</si>
  <si>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</si>
  <si>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</si>
  <si>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</si>
  <si>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</si>
  <si>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</si>
  <si>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</si>
  <si>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</si>
  <si>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</si>
  <si>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</si>
  <si>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</si>
  <si>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</si>
  <si>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</si>
  <si>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</si>
  <si>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</si>
  <si>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</si>
  <si>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</si>
  <si>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</si>
  <si>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</si>
  <si>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</si>
  <si>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</si>
  <si>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</si>
  <si>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</si>
  <si>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</si>
  <si>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</si>
  <si>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 xml:space="preserve"> EJECUCION PRESUPUESTARIA CUENTA FONDO INSTITUCIONAL INEFI NO. 240-017218-2</t>
  </si>
  <si>
    <t>TOTAL BIENES MUEBLES, INMUEBLES E INTANGIBLES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</si>
  <si>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</si>
  <si>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</si>
  <si>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</si>
  <si>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</si>
  <si>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</si>
  <si>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>2.2.9.1.01</t>
  </si>
  <si>
    <t>SERVICIOS DE CATERIN</t>
  </si>
  <si>
    <t xml:space="preserve">2.2.7.1 </t>
  </si>
  <si>
    <t>CONTRATACION DE MANTENIMIENTO Y REPARACIONES MENORES</t>
  </si>
  <si>
    <t xml:space="preserve">MANTENIMIENTO Y REPARACIONES MENORES EN EDIFICACIONES </t>
  </si>
  <si>
    <t xml:space="preserve">2.2.4.4.01 </t>
  </si>
  <si>
    <t>PEAJE</t>
  </si>
  <si>
    <t>TOTAL  EJECUTADO CUENTA FONDO  REPONIBLE INSTITUCIONAL</t>
  </si>
  <si>
    <t xml:space="preserve"> 2.7.1.2 </t>
  </si>
  <si>
    <t>OBRAS PARA EDIFICACION NO RESIDENCIAL</t>
  </si>
  <si>
    <t xml:space="preserve"> 2.7.1.2.01 </t>
  </si>
  <si>
    <t>2.3.1.3.01</t>
  </si>
  <si>
    <t>PRODUCTOS FORESTALES</t>
  </si>
  <si>
    <t>HOSPEDAJE</t>
  </si>
  <si>
    <t>2.2.5.1.02</t>
  </si>
  <si>
    <t>2.1.2.2.15</t>
  </si>
  <si>
    <t>COMPENSACION EXTRAORDINARIA ANUAL</t>
  </si>
  <si>
    <t>HILADOS Y TELAS</t>
  </si>
  <si>
    <t>PASAJES  Y GASTOS DE TRANSPORTE</t>
  </si>
  <si>
    <t xml:space="preserve">                   </t>
  </si>
  <si>
    <t>2.3.9.9.04</t>
  </si>
  <si>
    <t>PRODUCTOS Y UTILES DE DEFENZA Y SEGURIDAD</t>
  </si>
  <si>
    <t>MUEBLES Y EQUIPOS DE OFICINA Y ESTANTERIA</t>
  </si>
  <si>
    <t>2.2.8.7.01</t>
  </si>
  <si>
    <t xml:space="preserve">2.2.3.2.01 </t>
  </si>
  <si>
    <t>VIATICOS FUERA DEL PAIS</t>
  </si>
  <si>
    <t>2.4.9.1.01</t>
  </si>
  <si>
    <t xml:space="preserve">2.3.9.8.02 </t>
  </si>
  <si>
    <t>2.3.7.2.99</t>
  </si>
  <si>
    <t>OTROS PRODUCTOS QUIMICOS Y CONEXOS</t>
  </si>
  <si>
    <t>2.3.7.2.05</t>
  </si>
  <si>
    <t>INSECTICIDA, FUMIGACION Y OTROS SERVICIOS</t>
  </si>
  <si>
    <t>2.2.7.1.01</t>
  </si>
  <si>
    <t>2.2.5.9.01</t>
  </si>
  <si>
    <t>LICENCIAS INFORMATICAS</t>
  </si>
  <si>
    <t xml:space="preserve"> </t>
  </si>
  <si>
    <t>PERIODO DEL 01 AL 29 DE NOVIEMBRE DEL 2024</t>
  </si>
  <si>
    <t>2.2.7.2.08</t>
  </si>
  <si>
    <t>SERVICIOS DE MANTENIMIENTO, REPARACION , DESMONTE E INSTALACION DE MAQUINARIAS Y EQUIPOS</t>
  </si>
  <si>
    <t>2.1.1.2.03</t>
  </si>
  <si>
    <t>SUPLENCIAS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</si>
</sst>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rgb="FF000066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58595B"/>
      <name val="Arial"/>
      <family val="2"/>
    </font>
    <font>
      <sz val="9"/>
      <color rgb="FF000000"/>
      <name val="Arial"/>
      <family val="2"/>
    </font>
    <font>
      <sz val="8"/>
      <color rgb="FF58595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216">
    <xf numFmtId="0" fontId="0" fillId="0" borderId="0" xfId="0"/>
    <xf numFmtId="43" fontId="0" fillId="0" borderId="0" xfId="1" applyFont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/>
    <xf numFmtId="43" fontId="3" fillId="2" borderId="0" xfId="1" applyFont="1" applyFill="1" applyBorder="1" applyAlignment="1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43" fontId="0" fillId="2" borderId="0" xfId="0" applyNumberFormat="1" applyFill="1"/>
    <xf numFmtId="4" fontId="0" fillId="2" borderId="0" xfId="0" applyNumberFormat="1" applyFill="1" applyAlignment="1">
      <alignment wrapText="1"/>
    </xf>
    <xf numFmtId="0" fontId="11" fillId="2" borderId="0" xfId="0" applyFont="1" applyFill="1" applyAlignment="1">
      <alignment wrapText="1"/>
    </xf>
    <xf numFmtId="43" fontId="10" fillId="2" borderId="0" xfId="1" applyFont="1" applyFill="1" applyBorder="1"/>
    <xf numFmtId="0" fontId="0" fillId="2" borderId="0" xfId="0" applyFill="1" applyAlignment="1">
      <alignment wrapText="1"/>
    </xf>
    <xf numFmtId="43" fontId="11" fillId="2" borderId="0" xfId="1" applyFont="1" applyFill="1" applyBorder="1" applyAlignment="1">
      <alignment horizontal="center"/>
    </xf>
    <xf numFmtId="4" fontId="16" fillId="2" borderId="0" xfId="0" applyNumberFormat="1" applyFont="1" applyFill="1"/>
    <xf numFmtId="43" fontId="9" fillId="2" borderId="0" xfId="1" applyFont="1" applyFill="1" applyBorder="1" applyAlignment="1">
      <alignment horizontal="right"/>
    </xf>
    <xf numFmtId="4" fontId="3" fillId="2" borderId="0" xfId="0" applyNumberFormat="1" applyFont="1" applyFill="1" applyAlignment="1">
      <alignment wrapText="1"/>
    </xf>
    <xf numFmtId="0" fontId="2" fillId="2" borderId="0" xfId="0" applyFont="1" applyFill="1"/>
    <xf numFmtId="4" fontId="3" fillId="2" borderId="0" xfId="0" applyNumberFormat="1" applyFont="1" applyFill="1"/>
    <xf numFmtId="4" fontId="11" fillId="2" borderId="0" xfId="0" applyNumberFormat="1" applyFont="1" applyFill="1" applyAlignment="1">
      <alignment wrapText="1"/>
    </xf>
    <xf numFmtId="4" fontId="11" fillId="2" borderId="0" xfId="0" applyNumberFormat="1" applyFont="1" applyFill="1"/>
    <xf numFmtId="0" fontId="17" fillId="2" borderId="1" xfId="0" applyFont="1" applyFill="1" applyBorder="1" applyAlignment="1">
      <alignment horizontal="left" wrapText="1"/>
    </xf>
    <xf numFmtId="0" fontId="1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3" fontId="11" fillId="2" borderId="1" xfId="1" applyFont="1" applyFill="1" applyBorder="1"/>
    <xf numFmtId="4" fontId="11" fillId="2" borderId="1" xfId="0" applyNumberFormat="1" applyFont="1" applyFill="1" applyBorder="1"/>
    <xf numFmtId="0" fontId="11" fillId="2" borderId="1" xfId="0" applyFont="1" applyFill="1" applyBorder="1"/>
    <xf numFmtId="0" fontId="18" fillId="2" borderId="1" xfId="0" applyFont="1" applyFill="1" applyBorder="1" applyAlignment="1">
      <alignment horizontal="left" wrapText="1"/>
    </xf>
    <xf numFmtId="43" fontId="11" fillId="2" borderId="1" xfId="0" applyNumberFormat="1" applyFont="1" applyFill="1" applyBorder="1"/>
    <xf numFmtId="43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wrapText="1"/>
    </xf>
    <xf numFmtId="4" fontId="11" fillId="2" borderId="1" xfId="0" applyNumberFormat="1" applyFont="1" applyFill="1" applyBorder="1" applyAlignment="1">
      <alignment wrapText="1"/>
    </xf>
    <xf numFmtId="0" fontId="11" fillId="2" borderId="2" xfId="0" applyFont="1" applyFill="1" applyBorder="1"/>
    <xf numFmtId="43" fontId="8" fillId="2" borderId="1" xfId="1" applyFont="1" applyFill="1" applyBorder="1" applyAlignment="1">
      <alignment wrapText="1"/>
    </xf>
    <xf numFmtId="43" fontId="8" fillId="2" borderId="1" xfId="1" applyFont="1" applyFill="1" applyBorder="1"/>
    <xf numFmtId="43" fontId="11" fillId="2" borderId="1" xfId="1" applyFont="1" applyFill="1" applyBorder="1" applyAlignment="1">
      <alignment wrapText="1"/>
    </xf>
    <xf numFmtId="43" fontId="11" fillId="2" borderId="1" xfId="1" applyFont="1" applyFill="1" applyBorder="1" applyAlignment="1">
      <alignment horizontal="left" wrapText="1"/>
    </xf>
    <xf numFmtId="14" fontId="0" fillId="2" borderId="0" xfId="0" applyNumberFormat="1" applyFill="1"/>
    <xf numFmtId="43" fontId="11" fillId="2" borderId="0" xfId="1" applyFont="1" applyFill="1" applyBorder="1"/>
    <xf numFmtId="0" fontId="3" fillId="2" borderId="0" xfId="0" applyFont="1" applyFill="1"/>
    <xf numFmtId="0" fontId="11" fillId="2" borderId="0" xfId="0" applyFont="1" applyFill="1"/>
    <xf numFmtId="4" fontId="8" fillId="2" borderId="1" xfId="0" applyNumberFormat="1" applyFont="1" applyFill="1" applyBorder="1"/>
    <xf numFmtId="43" fontId="8" fillId="2" borderId="1" xfId="0" applyNumberFormat="1" applyFont="1" applyFill="1" applyBorder="1"/>
    <xf numFmtId="4" fontId="11" fillId="2" borderId="0" xfId="0" applyNumberFormat="1" applyFont="1" applyFill="1" applyAlignment="1">
      <alignment vertical="center" wrapText="1"/>
    </xf>
    <xf numFmtId="4" fontId="11" fillId="2" borderId="0" xfId="0" applyNumberFormat="1" applyFont="1" applyFill="1" applyAlignment="1">
      <alignment horizontal="right"/>
    </xf>
    <xf numFmtId="43" fontId="4" fillId="2" borderId="0" xfId="1" applyFont="1" applyFill="1" applyBorder="1" applyAlignment="1"/>
    <xf numFmtId="2" fontId="11" fillId="2" borderId="0" xfId="0" applyNumberFormat="1" applyFont="1" applyFill="1"/>
    <xf numFmtId="0" fontId="11" fillId="2" borderId="0" xfId="0" applyFont="1" applyFill="1" applyAlignment="1">
      <alignment horizontal="left" wrapText="1"/>
    </xf>
    <xf numFmtId="14" fontId="3" fillId="2" borderId="0" xfId="0" applyNumberFormat="1" applyFont="1" applyFill="1"/>
    <xf numFmtId="43" fontId="12" fillId="2" borderId="0" xfId="1" applyFont="1" applyFill="1"/>
    <xf numFmtId="4" fontId="18" fillId="2" borderId="0" xfId="0" applyNumberFormat="1" applyFont="1" applyFill="1" applyAlignment="1">
      <alignment horizontal="right"/>
    </xf>
    <xf numFmtId="4" fontId="18" fillId="2" borderId="0" xfId="0" applyNumberFormat="1" applyFont="1" applyFill="1" applyAlignment="1">
      <alignment horizontal="right" wrapText="1"/>
    </xf>
    <xf numFmtId="4" fontId="18" fillId="2" borderId="0" xfId="0" applyNumberFormat="1" applyFont="1" applyFill="1" applyAlignment="1">
      <alignment wrapText="1"/>
    </xf>
    <xf numFmtId="43" fontId="11" fillId="2" borderId="0" xfId="1" applyFont="1" applyFill="1" applyBorder="1" applyAlignment="1"/>
    <xf numFmtId="0" fontId="11" fillId="0" borderId="1" xfId="0" applyFont="1" applyBorder="1"/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/>
    <xf numFmtId="0" fontId="11" fillId="0" borderId="0" xfId="0" applyFont="1"/>
    <xf numFmtId="0" fontId="11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4" xfId="0" applyFont="1" applyBorder="1"/>
    <xf numFmtId="4" fontId="19" fillId="0" borderId="0" xfId="0" applyNumberFormat="1" applyFont="1"/>
    <xf numFmtId="4" fontId="11" fillId="0" borderId="0" xfId="0" applyNumberFormat="1" applyFont="1"/>
    <xf numFmtId="43" fontId="11" fillId="2" borderId="0" xfId="1" applyFont="1" applyFill="1" applyBorder="1" applyAlignment="1">
      <alignment horizontal="left" wrapText="1"/>
    </xf>
    <xf numFmtId="0" fontId="11" fillId="2" borderId="2" xfId="0" applyFont="1" applyFill="1" applyBorder="1" applyAlignment="1">
      <alignment wrapText="1"/>
    </xf>
    <xf numFmtId="0" fontId="8" fillId="2" borderId="2" xfId="0" applyFont="1" applyFill="1" applyBorder="1"/>
    <xf numFmtId="0" fontId="17" fillId="2" borderId="2" xfId="0" applyFont="1" applyFill="1" applyBorder="1" applyAlignment="1">
      <alignment wrapText="1"/>
    </xf>
    <xf numFmtId="0" fontId="8" fillId="4" borderId="5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3" fillId="0" borderId="0" xfId="0" applyFont="1"/>
    <xf numFmtId="43" fontId="18" fillId="2" borderId="0" xfId="1" applyFont="1" applyFill="1" applyBorder="1" applyAlignment="1"/>
    <xf numFmtId="0" fontId="20" fillId="0" borderId="0" xfId="0" applyFont="1" applyAlignment="1">
      <alignment wrapText="1"/>
    </xf>
    <xf numFmtId="4" fontId="21" fillId="2" borderId="0" xfId="0" applyNumberFormat="1" applyFont="1" applyFill="1" applyAlignment="1">
      <alignment vertical="center" wrapText="1"/>
    </xf>
    <xf numFmtId="4" fontId="11" fillId="2" borderId="0" xfId="0" applyNumberFormat="1" applyFont="1" applyFill="1" applyAlignment="1">
      <alignment horizontal="left" wrapText="1"/>
    </xf>
    <xf numFmtId="4" fontId="20" fillId="0" borderId="0" xfId="0" applyNumberFormat="1" applyFont="1"/>
    <xf numFmtId="14" fontId="11" fillId="2" borderId="0" xfId="0" applyNumberFormat="1" applyFont="1" applyFill="1" applyAlignment="1">
      <alignment horizontal="left" wrapText="1"/>
    </xf>
    <xf numFmtId="43" fontId="18" fillId="2" borderId="0" xfId="1" applyFont="1" applyFill="1" applyBorder="1"/>
    <xf numFmtId="43" fontId="11" fillId="2" borderId="0" xfId="1" applyFont="1" applyFill="1" applyBorder="1" applyAlignment="1">
      <alignment wrapText="1"/>
    </xf>
    <xf numFmtId="0" fontId="11" fillId="2" borderId="0" xfId="0" applyFont="1" applyFill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7" fillId="2" borderId="13" xfId="0" applyFont="1" applyFill="1" applyBorder="1" applyAlignment="1">
      <alignment horizontal="left" wrapText="1"/>
    </xf>
    <xf numFmtId="0" fontId="11" fillId="2" borderId="14" xfId="0" applyFont="1" applyFill="1" applyBorder="1" applyAlignment="1">
      <alignment wrapText="1"/>
    </xf>
    <xf numFmtId="0" fontId="17" fillId="2" borderId="15" xfId="0" applyFont="1" applyFill="1" applyBorder="1" applyAlignment="1">
      <alignment wrapText="1"/>
    </xf>
    <xf numFmtId="0" fontId="11" fillId="2" borderId="16" xfId="0" applyFont="1" applyFill="1" applyBorder="1" applyAlignment="1">
      <alignment wrapText="1"/>
    </xf>
    <xf numFmtId="0" fontId="11" fillId="2" borderId="15" xfId="0" applyFont="1" applyFill="1" applyBorder="1" applyAlignment="1">
      <alignment wrapText="1"/>
    </xf>
    <xf numFmtId="4" fontId="18" fillId="2" borderId="16" xfId="0" applyNumberFormat="1" applyFont="1" applyFill="1" applyBorder="1" applyAlignment="1">
      <alignment wrapText="1"/>
    </xf>
    <xf numFmtId="4" fontId="11" fillId="2" borderId="16" xfId="0" applyNumberFormat="1" applyFont="1" applyFill="1" applyBorder="1"/>
    <xf numFmtId="0" fontId="18" fillId="2" borderId="15" xfId="0" applyFont="1" applyFill="1" applyBorder="1" applyAlignment="1">
      <alignment wrapText="1"/>
    </xf>
    <xf numFmtId="43" fontId="11" fillId="2" borderId="15" xfId="0" applyNumberFormat="1" applyFont="1" applyFill="1" applyBorder="1"/>
    <xf numFmtId="0" fontId="8" fillId="2" borderId="15" xfId="0" applyFont="1" applyFill="1" applyBorder="1" applyAlignment="1">
      <alignment wrapText="1"/>
    </xf>
    <xf numFmtId="43" fontId="11" fillId="2" borderId="16" xfId="1" applyFont="1" applyFill="1" applyBorder="1"/>
    <xf numFmtId="43" fontId="11" fillId="2" borderId="16" xfId="0" applyNumberFormat="1" applyFont="1" applyFill="1" applyBorder="1"/>
    <xf numFmtId="0" fontId="11" fillId="2" borderId="16" xfId="0" applyFont="1" applyFill="1" applyBorder="1"/>
    <xf numFmtId="0" fontId="11" fillId="2" borderId="15" xfId="0" applyFont="1" applyFill="1" applyBorder="1"/>
    <xf numFmtId="4" fontId="18" fillId="2" borderId="17" xfId="0" applyNumberFormat="1" applyFont="1" applyFill="1" applyBorder="1" applyAlignment="1">
      <alignment wrapText="1"/>
    </xf>
    <xf numFmtId="43" fontId="8" fillId="2" borderId="6" xfId="0" applyNumberFormat="1" applyFont="1" applyFill="1" applyBorder="1"/>
    <xf numFmtId="0" fontId="17" fillId="2" borderId="15" xfId="0" applyFont="1" applyFill="1" applyBorder="1" applyAlignment="1">
      <alignment horizontal="left" wrapText="1"/>
    </xf>
    <xf numFmtId="43" fontId="11" fillId="2" borderId="16" xfId="1" applyFont="1" applyFill="1" applyBorder="1" applyAlignment="1">
      <alignment horizontal="center"/>
    </xf>
    <xf numFmtId="0" fontId="11" fillId="2" borderId="15" xfId="0" applyFont="1" applyFill="1" applyBorder="1" applyAlignment="1">
      <alignment horizontal="left" wrapText="1"/>
    </xf>
    <xf numFmtId="4" fontId="11" fillId="2" borderId="16" xfId="0" applyNumberFormat="1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left"/>
    </xf>
    <xf numFmtId="0" fontId="8" fillId="2" borderId="15" xfId="0" applyFont="1" applyFill="1" applyBorder="1"/>
    <xf numFmtId="0" fontId="0" fillId="2" borderId="16" xfId="0" applyFill="1" applyBorder="1"/>
    <xf numFmtId="4" fontId="11" fillId="2" borderId="15" xfId="0" applyNumberFormat="1" applyFont="1" applyFill="1" applyBorder="1"/>
    <xf numFmtId="4" fontId="8" fillId="2" borderId="15" xfId="0" applyNumberFormat="1" applyFont="1" applyFill="1" applyBorder="1"/>
    <xf numFmtId="0" fontId="11" fillId="2" borderId="15" xfId="0" applyFont="1" applyFill="1" applyBorder="1" applyAlignment="1">
      <alignment horizontal="left"/>
    </xf>
    <xf numFmtId="43" fontId="17" fillId="2" borderId="6" xfId="1" applyFont="1" applyFill="1" applyBorder="1" applyAlignment="1">
      <alignment wrapText="1"/>
    </xf>
    <xf numFmtId="0" fontId="11" fillId="2" borderId="13" xfId="0" applyFont="1" applyFill="1" applyBorder="1"/>
    <xf numFmtId="0" fontId="11" fillId="2" borderId="14" xfId="0" applyFont="1" applyFill="1" applyBorder="1"/>
    <xf numFmtId="4" fontId="8" fillId="2" borderId="6" xfId="0" applyNumberFormat="1" applyFont="1" applyFill="1" applyBorder="1"/>
    <xf numFmtId="4" fontId="11" fillId="2" borderId="17" xfId="0" applyNumberFormat="1" applyFont="1" applyFill="1" applyBorder="1"/>
    <xf numFmtId="43" fontId="8" fillId="2" borderId="18" xfId="1" applyFont="1" applyFill="1" applyBorder="1"/>
    <xf numFmtId="2" fontId="11" fillId="2" borderId="16" xfId="0" applyNumberFormat="1" applyFont="1" applyFill="1" applyBorder="1"/>
    <xf numFmtId="4" fontId="0" fillId="2" borderId="16" xfId="0" applyNumberFormat="1" applyFill="1" applyBorder="1"/>
    <xf numFmtId="43" fontId="8" fillId="2" borderId="15" xfId="1" applyFont="1" applyFill="1" applyBorder="1" applyAlignment="1">
      <alignment horizontal="left"/>
    </xf>
    <xf numFmtId="43" fontId="11" fillId="2" borderId="15" xfId="1" applyFont="1" applyFill="1" applyBorder="1" applyAlignment="1">
      <alignment horizontal="left"/>
    </xf>
    <xf numFmtId="4" fontId="8" fillId="2" borderId="18" xfId="0" applyNumberFormat="1" applyFont="1" applyFill="1" applyBorder="1"/>
    <xf numFmtId="0" fontId="11" fillId="2" borderId="6" xfId="0" applyFont="1" applyFill="1" applyBorder="1"/>
    <xf numFmtId="43" fontId="17" fillId="2" borderId="19" xfId="0" applyNumberFormat="1" applyFont="1" applyFill="1" applyBorder="1" applyAlignment="1">
      <alignment wrapText="1"/>
    </xf>
    <xf numFmtId="0" fontId="11" fillId="2" borderId="11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11" xfId="0" applyBorder="1"/>
    <xf numFmtId="0" fontId="0" fillId="0" borderId="12" xfId="0" applyBorder="1"/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wrapText="1"/>
    </xf>
    <xf numFmtId="39" fontId="11" fillId="0" borderId="16" xfId="1" applyNumberFormat="1" applyFont="1" applyBorder="1" applyAlignment="1"/>
    <xf numFmtId="0" fontId="8" fillId="2" borderId="15" xfId="0" applyFont="1" applyFill="1" applyBorder="1" applyAlignment="1">
      <alignment horizontal="center"/>
    </xf>
    <xf numFmtId="4" fontId="8" fillId="2" borderId="18" xfId="0" applyNumberFormat="1" applyFont="1" applyFill="1" applyBorder="1" applyAlignment="1">
      <alignment horizontal="right" wrapText="1"/>
    </xf>
    <xf numFmtId="0" fontId="8" fillId="2" borderId="14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left"/>
    </xf>
    <xf numFmtId="0" fontId="11" fillId="0" borderId="16" xfId="0" applyFont="1" applyBorder="1"/>
    <xf numFmtId="0" fontId="11" fillId="0" borderId="15" xfId="0" applyFont="1" applyBorder="1" applyAlignment="1">
      <alignment horizontal="left"/>
    </xf>
    <xf numFmtId="0" fontId="8" fillId="0" borderId="15" xfId="0" applyFont="1" applyBorder="1"/>
    <xf numFmtId="0" fontId="11" fillId="0" borderId="15" xfId="0" applyFont="1" applyBorder="1"/>
    <xf numFmtId="39" fontId="11" fillId="0" borderId="16" xfId="1" applyNumberFormat="1" applyFont="1" applyBorder="1"/>
    <xf numFmtId="39" fontId="11" fillId="0" borderId="17" xfId="1" applyNumberFormat="1" applyFont="1" applyBorder="1"/>
    <xf numFmtId="39" fontId="8" fillId="0" borderId="6" xfId="1" applyNumberFormat="1" applyFont="1" applyBorder="1"/>
    <xf numFmtId="0" fontId="11" fillId="0" borderId="14" xfId="0" applyFont="1" applyBorder="1"/>
    <xf numFmtId="0" fontId="11" fillId="0" borderId="6" xfId="0" applyFont="1" applyBorder="1"/>
    <xf numFmtId="0" fontId="11" fillId="0" borderId="18" xfId="0" applyFont="1" applyBorder="1"/>
    <xf numFmtId="4" fontId="8" fillId="0" borderId="19" xfId="0" applyNumberFormat="1" applyFont="1" applyBorder="1"/>
    <xf numFmtId="0" fontId="11" fillId="0" borderId="11" xfId="0" applyFont="1" applyBorder="1"/>
    <xf numFmtId="0" fontId="11" fillId="0" borderId="12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8" fillId="2" borderId="6" xfId="0" applyNumberFormat="1" applyFont="1" applyFill="1" applyBorder="1" applyAlignment="1">
      <alignment horizontal="right" wrapText="1"/>
    </xf>
    <xf numFmtId="0" fontId="11" fillId="0" borderId="25" xfId="0" applyFont="1" applyBorder="1"/>
    <xf numFmtId="39" fontId="11" fillId="0" borderId="14" xfId="0" applyNumberFormat="1" applyFont="1" applyBorder="1"/>
    <xf numFmtId="2" fontId="8" fillId="0" borderId="6" xfId="0" applyNumberFormat="1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5838D329-0506-4860-A4F4-B4C373C7EF2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24" name="Text Box 2">
          <a:extLst>
            <a:ext uri="{FF2B5EF4-FFF2-40B4-BE49-F238E27FC236}">
              <a16:creationId xmlns:a16="http://schemas.microsoft.com/office/drawing/2014/main" id="{FCBD7E9F-994C-1E17-2EEF-C7CE0829797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25" name="Text Box 3">
          <a:extLst>
            <a:ext uri="{FF2B5EF4-FFF2-40B4-BE49-F238E27FC236}">
              <a16:creationId xmlns:a16="http://schemas.microsoft.com/office/drawing/2014/main" id="{C1014BD4-37B9-DC54-B115-EB9137F8BDC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26" name="Text Box 4">
          <a:extLst>
            <a:ext uri="{FF2B5EF4-FFF2-40B4-BE49-F238E27FC236}">
              <a16:creationId xmlns:a16="http://schemas.microsoft.com/office/drawing/2014/main" id="{6E91F6D8-48DB-70F3-0211-CAA47ACD941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27" name="Text Box 5">
          <a:extLst>
            <a:ext uri="{FF2B5EF4-FFF2-40B4-BE49-F238E27FC236}">
              <a16:creationId xmlns:a16="http://schemas.microsoft.com/office/drawing/2014/main" id="{01D08122-30BE-9402-14EF-9CB8F8B5936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28" name="Text Box 6">
          <a:extLst>
            <a:ext uri="{FF2B5EF4-FFF2-40B4-BE49-F238E27FC236}">
              <a16:creationId xmlns:a16="http://schemas.microsoft.com/office/drawing/2014/main" id="{4CCD1A57-4C2B-112A-8974-3F57CD22AD3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29" name="Text Box 7">
          <a:extLst>
            <a:ext uri="{FF2B5EF4-FFF2-40B4-BE49-F238E27FC236}">
              <a16:creationId xmlns:a16="http://schemas.microsoft.com/office/drawing/2014/main" id="{D141FECD-68B4-E31C-6A7A-F87FC4C7160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0" name="Text Box 8">
          <a:extLst>
            <a:ext uri="{FF2B5EF4-FFF2-40B4-BE49-F238E27FC236}">
              <a16:creationId xmlns:a16="http://schemas.microsoft.com/office/drawing/2014/main" id="{5697F074-4F78-F3C8-BB42-B379900DDE6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1" name="Text Box 9">
          <a:extLst>
            <a:ext uri="{FF2B5EF4-FFF2-40B4-BE49-F238E27FC236}">
              <a16:creationId xmlns:a16="http://schemas.microsoft.com/office/drawing/2014/main" id="{E4594143-A7DD-AE4E-1FAA-01B74C288A8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2" name="Text Box 10">
          <a:extLst>
            <a:ext uri="{FF2B5EF4-FFF2-40B4-BE49-F238E27FC236}">
              <a16:creationId xmlns:a16="http://schemas.microsoft.com/office/drawing/2014/main" id="{A965B671-BE21-7836-D17B-10E1BCF5BA7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3" name="Text Box 11">
          <a:extLst>
            <a:ext uri="{FF2B5EF4-FFF2-40B4-BE49-F238E27FC236}">
              <a16:creationId xmlns:a16="http://schemas.microsoft.com/office/drawing/2014/main" id="{F47428A9-A2F0-9180-EEBD-05CA5CA7F6D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4" name="Text Box 12">
          <a:extLst>
            <a:ext uri="{FF2B5EF4-FFF2-40B4-BE49-F238E27FC236}">
              <a16:creationId xmlns:a16="http://schemas.microsoft.com/office/drawing/2014/main" id="{3A1FFDB4-1BA5-01D0-110F-18396B0ECD0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5" name="Text Box 13">
          <a:extLst>
            <a:ext uri="{FF2B5EF4-FFF2-40B4-BE49-F238E27FC236}">
              <a16:creationId xmlns:a16="http://schemas.microsoft.com/office/drawing/2014/main" id="{4333E362-B3CA-B7DA-0361-0D556F49C6D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6" name="Text Box 14">
          <a:extLst>
            <a:ext uri="{FF2B5EF4-FFF2-40B4-BE49-F238E27FC236}">
              <a16:creationId xmlns:a16="http://schemas.microsoft.com/office/drawing/2014/main" id="{AA848A5D-7795-732B-CBD2-2F7CD81F8EC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7" name="Text Box 15">
          <a:extLst>
            <a:ext uri="{FF2B5EF4-FFF2-40B4-BE49-F238E27FC236}">
              <a16:creationId xmlns:a16="http://schemas.microsoft.com/office/drawing/2014/main" id="{A51C94AB-CB52-0885-DD11-A1E20F8ABB6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8" name="Text Box 16">
          <a:extLst>
            <a:ext uri="{FF2B5EF4-FFF2-40B4-BE49-F238E27FC236}">
              <a16:creationId xmlns:a16="http://schemas.microsoft.com/office/drawing/2014/main" id="{521E3939-017F-244B-F1C3-A63BB99E827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39" name="Text Box 17">
          <a:extLst>
            <a:ext uri="{FF2B5EF4-FFF2-40B4-BE49-F238E27FC236}">
              <a16:creationId xmlns:a16="http://schemas.microsoft.com/office/drawing/2014/main" id="{1ED6243D-DD9F-7370-3831-E5F0C9DB7F2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0" name="Text Box 18">
          <a:extLst>
            <a:ext uri="{FF2B5EF4-FFF2-40B4-BE49-F238E27FC236}">
              <a16:creationId xmlns:a16="http://schemas.microsoft.com/office/drawing/2014/main" id="{81B7FD53-630A-5F1F-861E-C988EB79CDA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1" name="Text Box 19">
          <a:extLst>
            <a:ext uri="{FF2B5EF4-FFF2-40B4-BE49-F238E27FC236}">
              <a16:creationId xmlns:a16="http://schemas.microsoft.com/office/drawing/2014/main" id="{CD1640E5-9B6A-69AC-1A37-947EE09058D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2" name="Text Box 20">
          <a:extLst>
            <a:ext uri="{FF2B5EF4-FFF2-40B4-BE49-F238E27FC236}">
              <a16:creationId xmlns:a16="http://schemas.microsoft.com/office/drawing/2014/main" id="{16247A61-C051-EE13-0C5A-D344BE71FB3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3" name="Text Box 21">
          <a:extLst>
            <a:ext uri="{FF2B5EF4-FFF2-40B4-BE49-F238E27FC236}">
              <a16:creationId xmlns:a16="http://schemas.microsoft.com/office/drawing/2014/main" id="{769224F2-7EC5-9766-EE59-3E155F20050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4" name="Text Box 22">
          <a:extLst>
            <a:ext uri="{FF2B5EF4-FFF2-40B4-BE49-F238E27FC236}">
              <a16:creationId xmlns:a16="http://schemas.microsoft.com/office/drawing/2014/main" id="{C9325017-01F1-B1DA-7789-F08EEAD771A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5" name="Text Box 23">
          <a:extLst>
            <a:ext uri="{FF2B5EF4-FFF2-40B4-BE49-F238E27FC236}">
              <a16:creationId xmlns:a16="http://schemas.microsoft.com/office/drawing/2014/main" id="{B9410A08-ED57-8684-228F-578B27BA9AD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6" name="Text Box 24">
          <a:extLst>
            <a:ext uri="{FF2B5EF4-FFF2-40B4-BE49-F238E27FC236}">
              <a16:creationId xmlns:a16="http://schemas.microsoft.com/office/drawing/2014/main" id="{928F2BA2-033B-8333-F4B5-45DA2C952EA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2451247" name="Text Box 25">
          <a:extLst>
            <a:ext uri="{FF2B5EF4-FFF2-40B4-BE49-F238E27FC236}">
              <a16:creationId xmlns:a16="http://schemas.microsoft.com/office/drawing/2014/main" id="{E2508214-DD64-2C9A-31AA-0FC6C7BA2141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8" name="Text Box 26">
          <a:extLst>
            <a:ext uri="{FF2B5EF4-FFF2-40B4-BE49-F238E27FC236}">
              <a16:creationId xmlns:a16="http://schemas.microsoft.com/office/drawing/2014/main" id="{147CF772-3518-3BA1-637F-EE8B9C7E77C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49" name="Text Box 27">
          <a:extLst>
            <a:ext uri="{FF2B5EF4-FFF2-40B4-BE49-F238E27FC236}">
              <a16:creationId xmlns:a16="http://schemas.microsoft.com/office/drawing/2014/main" id="{19641C4E-CAC6-2F98-A173-EF06BC9D01A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0" name="Text Box 28">
          <a:extLst>
            <a:ext uri="{FF2B5EF4-FFF2-40B4-BE49-F238E27FC236}">
              <a16:creationId xmlns:a16="http://schemas.microsoft.com/office/drawing/2014/main" id="{01254B09-08E6-E9A1-8908-4801557B77E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1" name="Text Box 29">
          <a:extLst>
            <a:ext uri="{FF2B5EF4-FFF2-40B4-BE49-F238E27FC236}">
              <a16:creationId xmlns:a16="http://schemas.microsoft.com/office/drawing/2014/main" id="{C33031C6-EBE4-B959-76B5-5FF5AF93F49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2" name="Text Box 30">
          <a:extLst>
            <a:ext uri="{FF2B5EF4-FFF2-40B4-BE49-F238E27FC236}">
              <a16:creationId xmlns:a16="http://schemas.microsoft.com/office/drawing/2014/main" id="{322278EA-FFBF-2640-3EFC-86EEB8722DE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3" name="Text Box 31">
          <a:extLst>
            <a:ext uri="{FF2B5EF4-FFF2-40B4-BE49-F238E27FC236}">
              <a16:creationId xmlns:a16="http://schemas.microsoft.com/office/drawing/2014/main" id="{86D7B9A8-9846-26FD-34A1-1ED47AD967F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4" name="Text Box 32">
          <a:extLst>
            <a:ext uri="{FF2B5EF4-FFF2-40B4-BE49-F238E27FC236}">
              <a16:creationId xmlns:a16="http://schemas.microsoft.com/office/drawing/2014/main" id="{5F576DEB-15CC-8D22-47A4-AF8901D1AE2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5" name="Text Box 33">
          <a:extLst>
            <a:ext uri="{FF2B5EF4-FFF2-40B4-BE49-F238E27FC236}">
              <a16:creationId xmlns:a16="http://schemas.microsoft.com/office/drawing/2014/main" id="{A0641491-B3A3-27BB-7CB4-24080D4CDA3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6" name="Text Box 34">
          <a:extLst>
            <a:ext uri="{FF2B5EF4-FFF2-40B4-BE49-F238E27FC236}">
              <a16:creationId xmlns:a16="http://schemas.microsoft.com/office/drawing/2014/main" id="{4B1193FE-AE63-7752-8B30-811B87836F5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7" name="Text Box 35">
          <a:extLst>
            <a:ext uri="{FF2B5EF4-FFF2-40B4-BE49-F238E27FC236}">
              <a16:creationId xmlns:a16="http://schemas.microsoft.com/office/drawing/2014/main" id="{40863EDF-1FBA-651A-0D47-1E460D76396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8" name="Text Box 36">
          <a:extLst>
            <a:ext uri="{FF2B5EF4-FFF2-40B4-BE49-F238E27FC236}">
              <a16:creationId xmlns:a16="http://schemas.microsoft.com/office/drawing/2014/main" id="{4D21FAD0-EBDF-70CD-8D00-900F90A94C1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59" name="Text Box 37">
          <a:extLst>
            <a:ext uri="{FF2B5EF4-FFF2-40B4-BE49-F238E27FC236}">
              <a16:creationId xmlns:a16="http://schemas.microsoft.com/office/drawing/2014/main" id="{8B719158-CA83-2280-94A6-81B890626E3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0" name="Text Box 38">
          <a:extLst>
            <a:ext uri="{FF2B5EF4-FFF2-40B4-BE49-F238E27FC236}">
              <a16:creationId xmlns:a16="http://schemas.microsoft.com/office/drawing/2014/main" id="{CEE5138A-EE44-CD62-6046-3ED693B5189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1" name="Text Box 39">
          <a:extLst>
            <a:ext uri="{FF2B5EF4-FFF2-40B4-BE49-F238E27FC236}">
              <a16:creationId xmlns:a16="http://schemas.microsoft.com/office/drawing/2014/main" id="{E56DB79A-2BA4-C679-3C10-66CF5B7B828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2" name="Text Box 40">
          <a:extLst>
            <a:ext uri="{FF2B5EF4-FFF2-40B4-BE49-F238E27FC236}">
              <a16:creationId xmlns:a16="http://schemas.microsoft.com/office/drawing/2014/main" id="{48FE025A-4EBE-C5C6-2254-0659F272A9E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3" name="Text Box 41">
          <a:extLst>
            <a:ext uri="{FF2B5EF4-FFF2-40B4-BE49-F238E27FC236}">
              <a16:creationId xmlns:a16="http://schemas.microsoft.com/office/drawing/2014/main" id="{C1BA83BD-DA05-0FE4-4C27-05F991F710E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4" name="Text Box 42">
          <a:extLst>
            <a:ext uri="{FF2B5EF4-FFF2-40B4-BE49-F238E27FC236}">
              <a16:creationId xmlns:a16="http://schemas.microsoft.com/office/drawing/2014/main" id="{FAF48037-9889-23C1-6257-8C1C8B0AB9B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5" name="Text Box 43">
          <a:extLst>
            <a:ext uri="{FF2B5EF4-FFF2-40B4-BE49-F238E27FC236}">
              <a16:creationId xmlns:a16="http://schemas.microsoft.com/office/drawing/2014/main" id="{35E6B653-0855-1408-D12E-8465444D3BE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6" name="Text Box 44">
          <a:extLst>
            <a:ext uri="{FF2B5EF4-FFF2-40B4-BE49-F238E27FC236}">
              <a16:creationId xmlns:a16="http://schemas.microsoft.com/office/drawing/2014/main" id="{170CA8A1-A752-F46E-CE03-0D1BA2C7AD4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7" name="Text Box 45">
          <a:extLst>
            <a:ext uri="{FF2B5EF4-FFF2-40B4-BE49-F238E27FC236}">
              <a16:creationId xmlns:a16="http://schemas.microsoft.com/office/drawing/2014/main" id="{92474192-9688-D8B5-4133-6F231DB84B4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8" name="Text Box 46">
          <a:extLst>
            <a:ext uri="{FF2B5EF4-FFF2-40B4-BE49-F238E27FC236}">
              <a16:creationId xmlns:a16="http://schemas.microsoft.com/office/drawing/2014/main" id="{A12144BE-A3CB-69CB-F0D4-6A03AE3A787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69" name="Text Box 47">
          <a:extLst>
            <a:ext uri="{FF2B5EF4-FFF2-40B4-BE49-F238E27FC236}">
              <a16:creationId xmlns:a16="http://schemas.microsoft.com/office/drawing/2014/main" id="{3E46F869-8D9D-931B-1130-B443BEE1B32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0" name="Text Box 48">
          <a:extLst>
            <a:ext uri="{FF2B5EF4-FFF2-40B4-BE49-F238E27FC236}">
              <a16:creationId xmlns:a16="http://schemas.microsoft.com/office/drawing/2014/main" id="{9AABBB38-8972-5F26-CBFF-AA12B3C98F4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2451271" name="Text Box 49">
          <a:extLst>
            <a:ext uri="{FF2B5EF4-FFF2-40B4-BE49-F238E27FC236}">
              <a16:creationId xmlns:a16="http://schemas.microsoft.com/office/drawing/2014/main" id="{7815AF79-A8B9-1351-BDCE-6A6A5A5DB401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2" name="Text Box 50">
          <a:extLst>
            <a:ext uri="{FF2B5EF4-FFF2-40B4-BE49-F238E27FC236}">
              <a16:creationId xmlns:a16="http://schemas.microsoft.com/office/drawing/2014/main" id="{872CF6E0-E56D-CFBD-43C1-FDFFC4AB0AB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3" name="Text Box 51">
          <a:extLst>
            <a:ext uri="{FF2B5EF4-FFF2-40B4-BE49-F238E27FC236}">
              <a16:creationId xmlns:a16="http://schemas.microsoft.com/office/drawing/2014/main" id="{F4BDCA90-17BF-40D4-9ED8-21F6656F594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4" name="Text Box 52">
          <a:extLst>
            <a:ext uri="{FF2B5EF4-FFF2-40B4-BE49-F238E27FC236}">
              <a16:creationId xmlns:a16="http://schemas.microsoft.com/office/drawing/2014/main" id="{B93D1E6F-C7D4-2FBD-BE78-4DEB59C28E0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5" name="Text Box 53">
          <a:extLst>
            <a:ext uri="{FF2B5EF4-FFF2-40B4-BE49-F238E27FC236}">
              <a16:creationId xmlns:a16="http://schemas.microsoft.com/office/drawing/2014/main" id="{E3DDD816-4D09-3CF5-D10D-BE36F3F48BF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6" name="Text Box 54">
          <a:extLst>
            <a:ext uri="{FF2B5EF4-FFF2-40B4-BE49-F238E27FC236}">
              <a16:creationId xmlns:a16="http://schemas.microsoft.com/office/drawing/2014/main" id="{D3BCD1A3-FA73-ECFE-0F5F-C42A6557726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7" name="Text Box 55">
          <a:extLst>
            <a:ext uri="{FF2B5EF4-FFF2-40B4-BE49-F238E27FC236}">
              <a16:creationId xmlns:a16="http://schemas.microsoft.com/office/drawing/2014/main" id="{A8CF7F07-1122-4C79-7008-9FDCE08F452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8" name="Text Box 56">
          <a:extLst>
            <a:ext uri="{FF2B5EF4-FFF2-40B4-BE49-F238E27FC236}">
              <a16:creationId xmlns:a16="http://schemas.microsoft.com/office/drawing/2014/main" id="{416D3F1A-BDE1-B2DF-C341-10710196FCA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79" name="Text Box 57">
          <a:extLst>
            <a:ext uri="{FF2B5EF4-FFF2-40B4-BE49-F238E27FC236}">
              <a16:creationId xmlns:a16="http://schemas.microsoft.com/office/drawing/2014/main" id="{D180CA50-8778-A8FC-6B6F-94A129333AC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0" name="Text Box 58">
          <a:extLst>
            <a:ext uri="{FF2B5EF4-FFF2-40B4-BE49-F238E27FC236}">
              <a16:creationId xmlns:a16="http://schemas.microsoft.com/office/drawing/2014/main" id="{70E5B9A2-9635-55B1-B00B-5A2FAEB852F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1" name="Text Box 59">
          <a:extLst>
            <a:ext uri="{FF2B5EF4-FFF2-40B4-BE49-F238E27FC236}">
              <a16:creationId xmlns:a16="http://schemas.microsoft.com/office/drawing/2014/main" id="{17BABD34-F98E-89D1-3032-B349C353D9F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2" name="Text Box 60">
          <a:extLst>
            <a:ext uri="{FF2B5EF4-FFF2-40B4-BE49-F238E27FC236}">
              <a16:creationId xmlns:a16="http://schemas.microsoft.com/office/drawing/2014/main" id="{33E915F4-D58F-C2FF-170F-2BA8518A0A3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3" name="Text Box 61">
          <a:extLst>
            <a:ext uri="{FF2B5EF4-FFF2-40B4-BE49-F238E27FC236}">
              <a16:creationId xmlns:a16="http://schemas.microsoft.com/office/drawing/2014/main" id="{39C1497F-AD61-B165-8DAA-FCF7F22FE79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4" name="Text Box 62">
          <a:extLst>
            <a:ext uri="{FF2B5EF4-FFF2-40B4-BE49-F238E27FC236}">
              <a16:creationId xmlns:a16="http://schemas.microsoft.com/office/drawing/2014/main" id="{FB7BC032-7C07-0056-C9B1-252B4BC2DF0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5" name="Text Box 63">
          <a:extLst>
            <a:ext uri="{FF2B5EF4-FFF2-40B4-BE49-F238E27FC236}">
              <a16:creationId xmlns:a16="http://schemas.microsoft.com/office/drawing/2014/main" id="{8EF9074A-8DE4-92CA-EE69-EBC9586FF58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6" name="Text Box 64">
          <a:extLst>
            <a:ext uri="{FF2B5EF4-FFF2-40B4-BE49-F238E27FC236}">
              <a16:creationId xmlns:a16="http://schemas.microsoft.com/office/drawing/2014/main" id="{28BAE478-3437-7866-3989-61F164C1F87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7" name="Text Box 65">
          <a:extLst>
            <a:ext uri="{FF2B5EF4-FFF2-40B4-BE49-F238E27FC236}">
              <a16:creationId xmlns:a16="http://schemas.microsoft.com/office/drawing/2014/main" id="{E4C6F1BB-BFD2-F129-E233-B60879CF05F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8" name="Text Box 66">
          <a:extLst>
            <a:ext uri="{FF2B5EF4-FFF2-40B4-BE49-F238E27FC236}">
              <a16:creationId xmlns:a16="http://schemas.microsoft.com/office/drawing/2014/main" id="{D88B6B5C-01EA-6A14-9DA7-A3D77E62EC2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89" name="Text Box 67">
          <a:extLst>
            <a:ext uri="{FF2B5EF4-FFF2-40B4-BE49-F238E27FC236}">
              <a16:creationId xmlns:a16="http://schemas.microsoft.com/office/drawing/2014/main" id="{ED3C0E5A-AC37-849C-C8C2-0BC9163E3E7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0" name="Text Box 68">
          <a:extLst>
            <a:ext uri="{FF2B5EF4-FFF2-40B4-BE49-F238E27FC236}">
              <a16:creationId xmlns:a16="http://schemas.microsoft.com/office/drawing/2014/main" id="{1CDF2A92-9A68-E5B9-D922-A6543B26E73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1" name="Text Box 69">
          <a:extLst>
            <a:ext uri="{FF2B5EF4-FFF2-40B4-BE49-F238E27FC236}">
              <a16:creationId xmlns:a16="http://schemas.microsoft.com/office/drawing/2014/main" id="{EE8F9DD5-45F0-6675-8F6A-50D3C72FB4A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2" name="Text Box 70">
          <a:extLst>
            <a:ext uri="{FF2B5EF4-FFF2-40B4-BE49-F238E27FC236}">
              <a16:creationId xmlns:a16="http://schemas.microsoft.com/office/drawing/2014/main" id="{0BE1B773-2215-3237-8C90-BB2253CC461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3" name="Text Box 71">
          <a:extLst>
            <a:ext uri="{FF2B5EF4-FFF2-40B4-BE49-F238E27FC236}">
              <a16:creationId xmlns:a16="http://schemas.microsoft.com/office/drawing/2014/main" id="{4974F94E-A49C-8F63-4FCE-0143B7DE836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4" name="Text Box 72">
          <a:extLst>
            <a:ext uri="{FF2B5EF4-FFF2-40B4-BE49-F238E27FC236}">
              <a16:creationId xmlns:a16="http://schemas.microsoft.com/office/drawing/2014/main" id="{06429FFD-3CB8-3E16-C82C-AA3817EFBE4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2451295" name="Text Box 73">
          <a:extLst>
            <a:ext uri="{FF2B5EF4-FFF2-40B4-BE49-F238E27FC236}">
              <a16:creationId xmlns:a16="http://schemas.microsoft.com/office/drawing/2014/main" id="{C932CDB6-C399-B5FF-FA21-F7E30BDBADC3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6" name="Text Box 74">
          <a:extLst>
            <a:ext uri="{FF2B5EF4-FFF2-40B4-BE49-F238E27FC236}">
              <a16:creationId xmlns:a16="http://schemas.microsoft.com/office/drawing/2014/main" id="{46C42DC2-DED4-98F4-BD76-D0307125D03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7" name="Text Box 75">
          <a:extLst>
            <a:ext uri="{FF2B5EF4-FFF2-40B4-BE49-F238E27FC236}">
              <a16:creationId xmlns:a16="http://schemas.microsoft.com/office/drawing/2014/main" id="{FF9CFA21-8084-2E1F-98EF-81FD28995AB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8" name="Text Box 76">
          <a:extLst>
            <a:ext uri="{FF2B5EF4-FFF2-40B4-BE49-F238E27FC236}">
              <a16:creationId xmlns:a16="http://schemas.microsoft.com/office/drawing/2014/main" id="{A3EADD08-21DA-84CC-5EEA-91580C7DAD2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299" name="Text Box 77">
          <a:extLst>
            <a:ext uri="{FF2B5EF4-FFF2-40B4-BE49-F238E27FC236}">
              <a16:creationId xmlns:a16="http://schemas.microsoft.com/office/drawing/2014/main" id="{4A1CB1DB-4B3B-BDD0-AB1C-7A49E8BD105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0" name="Text Box 78">
          <a:extLst>
            <a:ext uri="{FF2B5EF4-FFF2-40B4-BE49-F238E27FC236}">
              <a16:creationId xmlns:a16="http://schemas.microsoft.com/office/drawing/2014/main" id="{38B375D8-D6CD-3E6B-4036-DEFD052026F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1" name="Text Box 79">
          <a:extLst>
            <a:ext uri="{FF2B5EF4-FFF2-40B4-BE49-F238E27FC236}">
              <a16:creationId xmlns:a16="http://schemas.microsoft.com/office/drawing/2014/main" id="{085552FC-AA76-63E6-228E-99348433BCC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2" name="Text Box 80">
          <a:extLst>
            <a:ext uri="{FF2B5EF4-FFF2-40B4-BE49-F238E27FC236}">
              <a16:creationId xmlns:a16="http://schemas.microsoft.com/office/drawing/2014/main" id="{4CC41D49-F8BB-73F3-ADFE-F5FD85A87D7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3" name="Text Box 81">
          <a:extLst>
            <a:ext uri="{FF2B5EF4-FFF2-40B4-BE49-F238E27FC236}">
              <a16:creationId xmlns:a16="http://schemas.microsoft.com/office/drawing/2014/main" id="{AA090442-AC9A-D069-A8BD-C82EECEAC6D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4" name="Text Box 82">
          <a:extLst>
            <a:ext uri="{FF2B5EF4-FFF2-40B4-BE49-F238E27FC236}">
              <a16:creationId xmlns:a16="http://schemas.microsoft.com/office/drawing/2014/main" id="{9AB7ABC7-1C8E-40EF-CB93-9248E9F2F36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5" name="Text Box 83">
          <a:extLst>
            <a:ext uri="{FF2B5EF4-FFF2-40B4-BE49-F238E27FC236}">
              <a16:creationId xmlns:a16="http://schemas.microsoft.com/office/drawing/2014/main" id="{639BA0E7-279E-3D71-D726-5D0C8D9B6E3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6" name="Text Box 84">
          <a:extLst>
            <a:ext uri="{FF2B5EF4-FFF2-40B4-BE49-F238E27FC236}">
              <a16:creationId xmlns:a16="http://schemas.microsoft.com/office/drawing/2014/main" id="{386B322F-9B91-B7D8-9CBD-5BF8836E3A6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7" name="Text Box 85">
          <a:extLst>
            <a:ext uri="{FF2B5EF4-FFF2-40B4-BE49-F238E27FC236}">
              <a16:creationId xmlns:a16="http://schemas.microsoft.com/office/drawing/2014/main" id="{457F97F0-7B18-F5C6-6111-03FC15F8795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8" name="Text Box 86">
          <a:extLst>
            <a:ext uri="{FF2B5EF4-FFF2-40B4-BE49-F238E27FC236}">
              <a16:creationId xmlns:a16="http://schemas.microsoft.com/office/drawing/2014/main" id="{C3B109E5-972A-4CC0-3D05-232BF68A177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09" name="Text Box 87">
          <a:extLst>
            <a:ext uri="{FF2B5EF4-FFF2-40B4-BE49-F238E27FC236}">
              <a16:creationId xmlns:a16="http://schemas.microsoft.com/office/drawing/2014/main" id="{0A36F82F-7FF4-F84E-B2A4-F01C145F287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0" name="Text Box 88">
          <a:extLst>
            <a:ext uri="{FF2B5EF4-FFF2-40B4-BE49-F238E27FC236}">
              <a16:creationId xmlns:a16="http://schemas.microsoft.com/office/drawing/2014/main" id="{B2889BF6-9C68-1D8D-9BB7-B281640B583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1" name="Text Box 89">
          <a:extLst>
            <a:ext uri="{FF2B5EF4-FFF2-40B4-BE49-F238E27FC236}">
              <a16:creationId xmlns:a16="http://schemas.microsoft.com/office/drawing/2014/main" id="{90760ED8-A266-4A15-C7DC-D06FACA68DE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2" name="Text Box 90">
          <a:extLst>
            <a:ext uri="{FF2B5EF4-FFF2-40B4-BE49-F238E27FC236}">
              <a16:creationId xmlns:a16="http://schemas.microsoft.com/office/drawing/2014/main" id="{806CACD0-FE20-F323-1619-7DA508FBDC8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3" name="Text Box 91">
          <a:extLst>
            <a:ext uri="{FF2B5EF4-FFF2-40B4-BE49-F238E27FC236}">
              <a16:creationId xmlns:a16="http://schemas.microsoft.com/office/drawing/2014/main" id="{89AE62A5-AA36-8B00-6FE6-D635838480F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4" name="Text Box 92">
          <a:extLst>
            <a:ext uri="{FF2B5EF4-FFF2-40B4-BE49-F238E27FC236}">
              <a16:creationId xmlns:a16="http://schemas.microsoft.com/office/drawing/2014/main" id="{69A7216F-4FEE-42A1-2BEA-7A3C8EF674A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5" name="Text Box 93">
          <a:extLst>
            <a:ext uri="{FF2B5EF4-FFF2-40B4-BE49-F238E27FC236}">
              <a16:creationId xmlns:a16="http://schemas.microsoft.com/office/drawing/2014/main" id="{A4B74A68-97EE-1488-C799-2CBFAF91EE2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6" name="Text Box 94">
          <a:extLst>
            <a:ext uri="{FF2B5EF4-FFF2-40B4-BE49-F238E27FC236}">
              <a16:creationId xmlns:a16="http://schemas.microsoft.com/office/drawing/2014/main" id="{07B77683-A44B-6EBE-2B30-B50A10A4F59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7" name="Text Box 95">
          <a:extLst>
            <a:ext uri="{FF2B5EF4-FFF2-40B4-BE49-F238E27FC236}">
              <a16:creationId xmlns:a16="http://schemas.microsoft.com/office/drawing/2014/main" id="{EF8D9776-E2CA-D24E-B7F6-4A484B5424B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18" name="Text Box 96">
          <a:extLst>
            <a:ext uri="{FF2B5EF4-FFF2-40B4-BE49-F238E27FC236}">
              <a16:creationId xmlns:a16="http://schemas.microsoft.com/office/drawing/2014/main" id="{5B498581-C9CF-42C0-5118-5D4135B782C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2451319" name="Text Box 97">
          <a:extLst>
            <a:ext uri="{FF2B5EF4-FFF2-40B4-BE49-F238E27FC236}">
              <a16:creationId xmlns:a16="http://schemas.microsoft.com/office/drawing/2014/main" id="{765D63D3-0EAA-DE43-92A1-2AC8C722F8A6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0" name="Text Box 98">
          <a:extLst>
            <a:ext uri="{FF2B5EF4-FFF2-40B4-BE49-F238E27FC236}">
              <a16:creationId xmlns:a16="http://schemas.microsoft.com/office/drawing/2014/main" id="{90AB224F-CFDC-392B-CC43-6823ED7E231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1" name="Text Box 99">
          <a:extLst>
            <a:ext uri="{FF2B5EF4-FFF2-40B4-BE49-F238E27FC236}">
              <a16:creationId xmlns:a16="http://schemas.microsoft.com/office/drawing/2014/main" id="{1C630EB9-608D-DBD6-123B-1C66F10FBBC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2" name="Text Box 100">
          <a:extLst>
            <a:ext uri="{FF2B5EF4-FFF2-40B4-BE49-F238E27FC236}">
              <a16:creationId xmlns:a16="http://schemas.microsoft.com/office/drawing/2014/main" id="{BB17E910-2090-2B9E-25DC-BC1E42226CC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3" name="Text Box 101">
          <a:extLst>
            <a:ext uri="{FF2B5EF4-FFF2-40B4-BE49-F238E27FC236}">
              <a16:creationId xmlns:a16="http://schemas.microsoft.com/office/drawing/2014/main" id="{03DAF7A5-D02B-91DD-C30A-193E9108B33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4" name="Text Box 102">
          <a:extLst>
            <a:ext uri="{FF2B5EF4-FFF2-40B4-BE49-F238E27FC236}">
              <a16:creationId xmlns:a16="http://schemas.microsoft.com/office/drawing/2014/main" id="{C96B7FB9-2B97-90DE-FF0B-EE78DD1755D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5" name="Text Box 103">
          <a:extLst>
            <a:ext uri="{FF2B5EF4-FFF2-40B4-BE49-F238E27FC236}">
              <a16:creationId xmlns:a16="http://schemas.microsoft.com/office/drawing/2014/main" id="{8D1846AC-19C4-20EA-B877-0B41E436B53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6" name="Text Box 104">
          <a:extLst>
            <a:ext uri="{FF2B5EF4-FFF2-40B4-BE49-F238E27FC236}">
              <a16:creationId xmlns:a16="http://schemas.microsoft.com/office/drawing/2014/main" id="{AF1BA92F-BF8C-F5DA-81A8-87DEF3EF193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1327" name="Text Box 105">
          <a:extLst>
            <a:ext uri="{FF2B5EF4-FFF2-40B4-BE49-F238E27FC236}">
              <a16:creationId xmlns:a16="http://schemas.microsoft.com/office/drawing/2014/main" id="{04FFF3A7-D872-FDF9-3B0E-83E5430ABE4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2" name="Text Box 106">
          <a:extLst>
            <a:ext uri="{FF2B5EF4-FFF2-40B4-BE49-F238E27FC236}">
              <a16:creationId xmlns:a16="http://schemas.microsoft.com/office/drawing/2014/main" id="{25011406-A3B5-7E24-3C4E-8E1D529CC9A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3" name="Text Box 107">
          <a:extLst>
            <a:ext uri="{FF2B5EF4-FFF2-40B4-BE49-F238E27FC236}">
              <a16:creationId xmlns:a16="http://schemas.microsoft.com/office/drawing/2014/main" id="{376CCDBB-4E52-5017-FBC5-523BC5606A8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4" name="Text Box 108">
          <a:extLst>
            <a:ext uri="{FF2B5EF4-FFF2-40B4-BE49-F238E27FC236}">
              <a16:creationId xmlns:a16="http://schemas.microsoft.com/office/drawing/2014/main" id="{1AD89FBF-1D87-A945-9230-0B2859FF9F4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5" name="Text Box 109">
          <a:extLst>
            <a:ext uri="{FF2B5EF4-FFF2-40B4-BE49-F238E27FC236}">
              <a16:creationId xmlns:a16="http://schemas.microsoft.com/office/drawing/2014/main" id="{18F8AC82-3A31-9D25-4006-C348BBB5B44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6" name="Text Box 110">
          <a:extLst>
            <a:ext uri="{FF2B5EF4-FFF2-40B4-BE49-F238E27FC236}">
              <a16:creationId xmlns:a16="http://schemas.microsoft.com/office/drawing/2014/main" id="{ECB3DFF9-5EA5-9A55-5C33-B59A25CAA09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7" name="Text Box 111">
          <a:extLst>
            <a:ext uri="{FF2B5EF4-FFF2-40B4-BE49-F238E27FC236}">
              <a16:creationId xmlns:a16="http://schemas.microsoft.com/office/drawing/2014/main" id="{68E87B89-1B51-0FCB-EAB2-83ACE7AA803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8" name="Text Box 112">
          <a:extLst>
            <a:ext uri="{FF2B5EF4-FFF2-40B4-BE49-F238E27FC236}">
              <a16:creationId xmlns:a16="http://schemas.microsoft.com/office/drawing/2014/main" id="{DDAD488A-94A2-649F-2755-063BBA40D37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59" name="Text Box 113">
          <a:extLst>
            <a:ext uri="{FF2B5EF4-FFF2-40B4-BE49-F238E27FC236}">
              <a16:creationId xmlns:a16="http://schemas.microsoft.com/office/drawing/2014/main" id="{25E93766-5163-5820-D661-F38926129D4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0" name="Text Box 114">
          <a:extLst>
            <a:ext uri="{FF2B5EF4-FFF2-40B4-BE49-F238E27FC236}">
              <a16:creationId xmlns:a16="http://schemas.microsoft.com/office/drawing/2014/main" id="{DCD162C5-10DE-05CD-BA35-52C95ABCBCC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1" name="Text Box 115">
          <a:extLst>
            <a:ext uri="{FF2B5EF4-FFF2-40B4-BE49-F238E27FC236}">
              <a16:creationId xmlns:a16="http://schemas.microsoft.com/office/drawing/2014/main" id="{4EBEBEBA-9C7A-ECAD-4E77-515230CA128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2" name="Text Box 116">
          <a:extLst>
            <a:ext uri="{FF2B5EF4-FFF2-40B4-BE49-F238E27FC236}">
              <a16:creationId xmlns:a16="http://schemas.microsoft.com/office/drawing/2014/main" id="{2102D5E9-00D5-FD77-FD32-D3FCD2A706B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3" name="Text Box 117">
          <a:extLst>
            <a:ext uri="{FF2B5EF4-FFF2-40B4-BE49-F238E27FC236}">
              <a16:creationId xmlns:a16="http://schemas.microsoft.com/office/drawing/2014/main" id="{E07E0195-5403-B427-A7BF-1A8875F7E1C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4" name="Text Box 118">
          <a:extLst>
            <a:ext uri="{FF2B5EF4-FFF2-40B4-BE49-F238E27FC236}">
              <a16:creationId xmlns:a16="http://schemas.microsoft.com/office/drawing/2014/main" id="{C0E1A131-2F26-6D0C-F5D0-8615FF67FBB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5" name="Text Box 119">
          <a:extLst>
            <a:ext uri="{FF2B5EF4-FFF2-40B4-BE49-F238E27FC236}">
              <a16:creationId xmlns:a16="http://schemas.microsoft.com/office/drawing/2014/main" id="{E3F71BA3-379A-252B-DE3E-E692B98FFC8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6" name="Text Box 120">
          <a:extLst>
            <a:ext uri="{FF2B5EF4-FFF2-40B4-BE49-F238E27FC236}">
              <a16:creationId xmlns:a16="http://schemas.microsoft.com/office/drawing/2014/main" id="{7A831C21-F83C-4DC7-5DE8-E2447822B96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2452367" name="Text Box 121">
          <a:extLst>
            <a:ext uri="{FF2B5EF4-FFF2-40B4-BE49-F238E27FC236}">
              <a16:creationId xmlns:a16="http://schemas.microsoft.com/office/drawing/2014/main" id="{5A791887-CFD1-3252-03BE-6637F34BB8EE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8" name="Text Box 122">
          <a:extLst>
            <a:ext uri="{FF2B5EF4-FFF2-40B4-BE49-F238E27FC236}">
              <a16:creationId xmlns:a16="http://schemas.microsoft.com/office/drawing/2014/main" id="{358690AE-3740-3240-C00E-653FA80F145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69" name="Text Box 123">
          <a:extLst>
            <a:ext uri="{FF2B5EF4-FFF2-40B4-BE49-F238E27FC236}">
              <a16:creationId xmlns:a16="http://schemas.microsoft.com/office/drawing/2014/main" id="{8BF02D31-9526-4252-FE71-9EA0B270661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0" name="Text Box 124">
          <a:extLst>
            <a:ext uri="{FF2B5EF4-FFF2-40B4-BE49-F238E27FC236}">
              <a16:creationId xmlns:a16="http://schemas.microsoft.com/office/drawing/2014/main" id="{E3C90F00-D9E9-BA54-2CB2-1561818BFCB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1" name="Text Box 125">
          <a:extLst>
            <a:ext uri="{FF2B5EF4-FFF2-40B4-BE49-F238E27FC236}">
              <a16:creationId xmlns:a16="http://schemas.microsoft.com/office/drawing/2014/main" id="{C9601B0C-7F47-5C79-C6B9-B512E629A3E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2" name="Text Box 126">
          <a:extLst>
            <a:ext uri="{FF2B5EF4-FFF2-40B4-BE49-F238E27FC236}">
              <a16:creationId xmlns:a16="http://schemas.microsoft.com/office/drawing/2014/main" id="{68221DA9-DC52-8A33-66AA-AB91774D8FA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3" name="Text Box 127">
          <a:extLst>
            <a:ext uri="{FF2B5EF4-FFF2-40B4-BE49-F238E27FC236}">
              <a16:creationId xmlns:a16="http://schemas.microsoft.com/office/drawing/2014/main" id="{B043AD9D-42A4-F7F8-A74A-02D70149E67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4" name="Text Box 128">
          <a:extLst>
            <a:ext uri="{FF2B5EF4-FFF2-40B4-BE49-F238E27FC236}">
              <a16:creationId xmlns:a16="http://schemas.microsoft.com/office/drawing/2014/main" id="{E5AB65E4-49E0-1176-9F1E-D4899508015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5" name="Text Box 129">
          <a:extLst>
            <a:ext uri="{FF2B5EF4-FFF2-40B4-BE49-F238E27FC236}">
              <a16:creationId xmlns:a16="http://schemas.microsoft.com/office/drawing/2014/main" id="{6F178292-461B-1061-806F-F198D949B51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6" name="Text Box 130">
          <a:extLst>
            <a:ext uri="{FF2B5EF4-FFF2-40B4-BE49-F238E27FC236}">
              <a16:creationId xmlns:a16="http://schemas.microsoft.com/office/drawing/2014/main" id="{EB557866-8541-B212-DF35-597E4F19D86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7" name="Text Box 131">
          <a:extLst>
            <a:ext uri="{FF2B5EF4-FFF2-40B4-BE49-F238E27FC236}">
              <a16:creationId xmlns:a16="http://schemas.microsoft.com/office/drawing/2014/main" id="{9E70E99B-56B1-4AFC-5997-C5CD600F1A8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8" name="Text Box 132">
          <a:extLst>
            <a:ext uri="{FF2B5EF4-FFF2-40B4-BE49-F238E27FC236}">
              <a16:creationId xmlns:a16="http://schemas.microsoft.com/office/drawing/2014/main" id="{12EDF001-D0D6-BC5D-BF55-1038DAE1EF1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79" name="Text Box 133">
          <a:extLst>
            <a:ext uri="{FF2B5EF4-FFF2-40B4-BE49-F238E27FC236}">
              <a16:creationId xmlns:a16="http://schemas.microsoft.com/office/drawing/2014/main" id="{E2389CA8-A8B3-F032-06F0-10233A2E3C2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0" name="Text Box 134">
          <a:extLst>
            <a:ext uri="{FF2B5EF4-FFF2-40B4-BE49-F238E27FC236}">
              <a16:creationId xmlns:a16="http://schemas.microsoft.com/office/drawing/2014/main" id="{D78C9905-5048-B698-F139-FB0EE08E86F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1" name="Text Box 135">
          <a:extLst>
            <a:ext uri="{FF2B5EF4-FFF2-40B4-BE49-F238E27FC236}">
              <a16:creationId xmlns:a16="http://schemas.microsoft.com/office/drawing/2014/main" id="{255C712B-F276-FD33-E8D5-B8B38917487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2" name="Text Box 136">
          <a:extLst>
            <a:ext uri="{FF2B5EF4-FFF2-40B4-BE49-F238E27FC236}">
              <a16:creationId xmlns:a16="http://schemas.microsoft.com/office/drawing/2014/main" id="{FB73616C-6E09-7707-05F7-32C6B9AD45C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3" name="Text Box 137">
          <a:extLst>
            <a:ext uri="{FF2B5EF4-FFF2-40B4-BE49-F238E27FC236}">
              <a16:creationId xmlns:a16="http://schemas.microsoft.com/office/drawing/2014/main" id="{B9E4F573-CB00-0B93-55F9-6A9979BC0AB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4" name="Text Box 138">
          <a:extLst>
            <a:ext uri="{FF2B5EF4-FFF2-40B4-BE49-F238E27FC236}">
              <a16:creationId xmlns:a16="http://schemas.microsoft.com/office/drawing/2014/main" id="{654765E3-E838-2542-9B66-D2224172864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5" name="Text Box 139">
          <a:extLst>
            <a:ext uri="{FF2B5EF4-FFF2-40B4-BE49-F238E27FC236}">
              <a16:creationId xmlns:a16="http://schemas.microsoft.com/office/drawing/2014/main" id="{EACB49ED-E78E-3B8E-7358-9F9C4963D7A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6" name="Text Box 140">
          <a:extLst>
            <a:ext uri="{FF2B5EF4-FFF2-40B4-BE49-F238E27FC236}">
              <a16:creationId xmlns:a16="http://schemas.microsoft.com/office/drawing/2014/main" id="{C0F6FC15-DB20-7C8F-0E1A-CA0B21D5662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7" name="Text Box 141">
          <a:extLst>
            <a:ext uri="{FF2B5EF4-FFF2-40B4-BE49-F238E27FC236}">
              <a16:creationId xmlns:a16="http://schemas.microsoft.com/office/drawing/2014/main" id="{55868C34-FBDA-6B28-406F-F3E6D312953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8" name="Text Box 142">
          <a:extLst>
            <a:ext uri="{FF2B5EF4-FFF2-40B4-BE49-F238E27FC236}">
              <a16:creationId xmlns:a16="http://schemas.microsoft.com/office/drawing/2014/main" id="{A26BC121-4C1C-F57A-5F27-E4DB718043B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89" name="Text Box 143">
          <a:extLst>
            <a:ext uri="{FF2B5EF4-FFF2-40B4-BE49-F238E27FC236}">
              <a16:creationId xmlns:a16="http://schemas.microsoft.com/office/drawing/2014/main" id="{B305FD66-33C1-99D7-DE2F-505CEBFC3CC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28575</xdr:rowOff>
    </xdr:to>
    <xdr:sp macro="" textlink="">
      <xdr:nvSpPr>
        <xdr:cNvPr id="52452390" name="Text Box 144">
          <a:extLst>
            <a:ext uri="{FF2B5EF4-FFF2-40B4-BE49-F238E27FC236}">
              <a16:creationId xmlns:a16="http://schemas.microsoft.com/office/drawing/2014/main" id="{9E8A5DB8-7557-1553-DEE8-BE7AE587733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28575</xdr:rowOff>
    </xdr:to>
    <xdr:sp macro="" textlink="">
      <xdr:nvSpPr>
        <xdr:cNvPr id="52452391" name="Text Box 145">
          <a:extLst>
            <a:ext uri="{FF2B5EF4-FFF2-40B4-BE49-F238E27FC236}">
              <a16:creationId xmlns:a16="http://schemas.microsoft.com/office/drawing/2014/main" id="{00A29694-FCAC-66DD-EFDB-096355F0B03D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2" name="Text Box 2">
          <a:extLst>
            <a:ext uri="{FF2B5EF4-FFF2-40B4-BE49-F238E27FC236}">
              <a16:creationId xmlns:a16="http://schemas.microsoft.com/office/drawing/2014/main" id="{82765E19-3CD0-F69B-EA48-13CE7F86F10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3" name="Text Box 3">
          <a:extLst>
            <a:ext uri="{FF2B5EF4-FFF2-40B4-BE49-F238E27FC236}">
              <a16:creationId xmlns:a16="http://schemas.microsoft.com/office/drawing/2014/main" id="{67D73946-2BFF-FF80-7434-DE72BCE44E9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4" name="Text Box 4">
          <a:extLst>
            <a:ext uri="{FF2B5EF4-FFF2-40B4-BE49-F238E27FC236}">
              <a16:creationId xmlns:a16="http://schemas.microsoft.com/office/drawing/2014/main" id="{E3080285-A5D1-A087-993D-337CF31235B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5" name="Text Box 5">
          <a:extLst>
            <a:ext uri="{FF2B5EF4-FFF2-40B4-BE49-F238E27FC236}">
              <a16:creationId xmlns:a16="http://schemas.microsoft.com/office/drawing/2014/main" id="{7ECD4F4B-4B5A-C48D-C072-BDB2B52F34E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6" name="Text Box 6">
          <a:extLst>
            <a:ext uri="{FF2B5EF4-FFF2-40B4-BE49-F238E27FC236}">
              <a16:creationId xmlns:a16="http://schemas.microsoft.com/office/drawing/2014/main" id="{873B90DD-0DB8-6043-9CF3-74A3B1096E1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7" name="Text Box 7">
          <a:extLst>
            <a:ext uri="{FF2B5EF4-FFF2-40B4-BE49-F238E27FC236}">
              <a16:creationId xmlns:a16="http://schemas.microsoft.com/office/drawing/2014/main" id="{86F97831-7DCB-9E68-95C4-12E3A59D203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8" name="Text Box 8">
          <a:extLst>
            <a:ext uri="{FF2B5EF4-FFF2-40B4-BE49-F238E27FC236}">
              <a16:creationId xmlns:a16="http://schemas.microsoft.com/office/drawing/2014/main" id="{EB4EF3EE-B738-18BA-1979-ACEFBBE0226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399" name="Text Box 9">
          <a:extLst>
            <a:ext uri="{FF2B5EF4-FFF2-40B4-BE49-F238E27FC236}">
              <a16:creationId xmlns:a16="http://schemas.microsoft.com/office/drawing/2014/main" id="{6B05F8D9-17A2-F03B-CB39-77D26530725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0" name="Text Box 10">
          <a:extLst>
            <a:ext uri="{FF2B5EF4-FFF2-40B4-BE49-F238E27FC236}">
              <a16:creationId xmlns:a16="http://schemas.microsoft.com/office/drawing/2014/main" id="{7202E82D-C035-367E-F0D5-DB384FC8508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1" name="Text Box 11">
          <a:extLst>
            <a:ext uri="{FF2B5EF4-FFF2-40B4-BE49-F238E27FC236}">
              <a16:creationId xmlns:a16="http://schemas.microsoft.com/office/drawing/2014/main" id="{725D1183-BFA1-44EA-763B-993D591C53A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2" name="Text Box 12">
          <a:extLst>
            <a:ext uri="{FF2B5EF4-FFF2-40B4-BE49-F238E27FC236}">
              <a16:creationId xmlns:a16="http://schemas.microsoft.com/office/drawing/2014/main" id="{AFD3CEB6-A267-A709-E77E-9DBF364983D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3" name="Text Box 13">
          <a:extLst>
            <a:ext uri="{FF2B5EF4-FFF2-40B4-BE49-F238E27FC236}">
              <a16:creationId xmlns:a16="http://schemas.microsoft.com/office/drawing/2014/main" id="{7D005BF3-6812-1439-C144-C9B36E81810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4" name="Text Box 14">
          <a:extLst>
            <a:ext uri="{FF2B5EF4-FFF2-40B4-BE49-F238E27FC236}">
              <a16:creationId xmlns:a16="http://schemas.microsoft.com/office/drawing/2014/main" id="{6AA58253-9416-AF2F-8815-6100518D604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5" name="Text Box 15">
          <a:extLst>
            <a:ext uri="{FF2B5EF4-FFF2-40B4-BE49-F238E27FC236}">
              <a16:creationId xmlns:a16="http://schemas.microsoft.com/office/drawing/2014/main" id="{FA3F45CE-E724-E9EC-AD0A-5EA2DA5D3BA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6" name="Text Box 16">
          <a:extLst>
            <a:ext uri="{FF2B5EF4-FFF2-40B4-BE49-F238E27FC236}">
              <a16:creationId xmlns:a16="http://schemas.microsoft.com/office/drawing/2014/main" id="{B3DD2F66-7C0F-67BB-269E-213D43A1278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7" name="Text Box 17">
          <a:extLst>
            <a:ext uri="{FF2B5EF4-FFF2-40B4-BE49-F238E27FC236}">
              <a16:creationId xmlns:a16="http://schemas.microsoft.com/office/drawing/2014/main" id="{A10B9363-3398-B2ED-D5CC-06EF6C8D1B3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8" name="Text Box 18">
          <a:extLst>
            <a:ext uri="{FF2B5EF4-FFF2-40B4-BE49-F238E27FC236}">
              <a16:creationId xmlns:a16="http://schemas.microsoft.com/office/drawing/2014/main" id="{C373A789-3972-D783-B716-82870B4E1DC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09" name="Text Box 19">
          <a:extLst>
            <a:ext uri="{FF2B5EF4-FFF2-40B4-BE49-F238E27FC236}">
              <a16:creationId xmlns:a16="http://schemas.microsoft.com/office/drawing/2014/main" id="{296153C9-892D-5EFA-983E-CA4CACA86F4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0" name="Text Box 20">
          <a:extLst>
            <a:ext uri="{FF2B5EF4-FFF2-40B4-BE49-F238E27FC236}">
              <a16:creationId xmlns:a16="http://schemas.microsoft.com/office/drawing/2014/main" id="{5682B423-8D76-C74B-4963-9299D69446F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1" name="Text Box 21">
          <a:extLst>
            <a:ext uri="{FF2B5EF4-FFF2-40B4-BE49-F238E27FC236}">
              <a16:creationId xmlns:a16="http://schemas.microsoft.com/office/drawing/2014/main" id="{529EF047-DADA-20D8-2779-1876973F3CD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2" name="Text Box 22">
          <a:extLst>
            <a:ext uri="{FF2B5EF4-FFF2-40B4-BE49-F238E27FC236}">
              <a16:creationId xmlns:a16="http://schemas.microsoft.com/office/drawing/2014/main" id="{F5CD367E-BA9F-3F76-8BF2-8439A3FDE35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3" name="Text Box 23">
          <a:extLst>
            <a:ext uri="{FF2B5EF4-FFF2-40B4-BE49-F238E27FC236}">
              <a16:creationId xmlns:a16="http://schemas.microsoft.com/office/drawing/2014/main" id="{4199237F-926E-551F-FEAD-323F8AB7E3B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4" name="Text Box 24">
          <a:extLst>
            <a:ext uri="{FF2B5EF4-FFF2-40B4-BE49-F238E27FC236}">
              <a16:creationId xmlns:a16="http://schemas.microsoft.com/office/drawing/2014/main" id="{A53DC3A0-E959-63C4-DEDD-D471C5CBA91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2452415" name="Text Box 25">
          <a:extLst>
            <a:ext uri="{FF2B5EF4-FFF2-40B4-BE49-F238E27FC236}">
              <a16:creationId xmlns:a16="http://schemas.microsoft.com/office/drawing/2014/main" id="{4FFA6B73-5413-845B-84B1-CA22BA5FB3F0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6" name="Text Box 26">
          <a:extLst>
            <a:ext uri="{FF2B5EF4-FFF2-40B4-BE49-F238E27FC236}">
              <a16:creationId xmlns:a16="http://schemas.microsoft.com/office/drawing/2014/main" id="{52D0D9D8-1CA7-3780-BC5E-BBD7146D2EE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7" name="Text Box 27">
          <a:extLst>
            <a:ext uri="{FF2B5EF4-FFF2-40B4-BE49-F238E27FC236}">
              <a16:creationId xmlns:a16="http://schemas.microsoft.com/office/drawing/2014/main" id="{65C530E3-0F4F-ABA0-1504-A76AA049959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8" name="Text Box 28">
          <a:extLst>
            <a:ext uri="{FF2B5EF4-FFF2-40B4-BE49-F238E27FC236}">
              <a16:creationId xmlns:a16="http://schemas.microsoft.com/office/drawing/2014/main" id="{31C2D896-F27F-78A7-3BCE-B43C5AC1AC9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19" name="Text Box 29">
          <a:extLst>
            <a:ext uri="{FF2B5EF4-FFF2-40B4-BE49-F238E27FC236}">
              <a16:creationId xmlns:a16="http://schemas.microsoft.com/office/drawing/2014/main" id="{30E2D918-C758-F4D0-2247-89D0BFA02F0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0" name="Text Box 30">
          <a:extLst>
            <a:ext uri="{FF2B5EF4-FFF2-40B4-BE49-F238E27FC236}">
              <a16:creationId xmlns:a16="http://schemas.microsoft.com/office/drawing/2014/main" id="{B48F8401-6F75-4259-891F-BEABEEE4865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1" name="Text Box 31">
          <a:extLst>
            <a:ext uri="{FF2B5EF4-FFF2-40B4-BE49-F238E27FC236}">
              <a16:creationId xmlns:a16="http://schemas.microsoft.com/office/drawing/2014/main" id="{0AEDA5DD-B516-AA5B-A0C7-84A2C833804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2" name="Text Box 32">
          <a:extLst>
            <a:ext uri="{FF2B5EF4-FFF2-40B4-BE49-F238E27FC236}">
              <a16:creationId xmlns:a16="http://schemas.microsoft.com/office/drawing/2014/main" id="{AECEBF84-EEF3-6638-31F4-A81D622DEB4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3" name="Text Box 33">
          <a:extLst>
            <a:ext uri="{FF2B5EF4-FFF2-40B4-BE49-F238E27FC236}">
              <a16:creationId xmlns:a16="http://schemas.microsoft.com/office/drawing/2014/main" id="{367F8B25-387A-7B2D-6C55-ED581F5ABEE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4" name="Text Box 34">
          <a:extLst>
            <a:ext uri="{FF2B5EF4-FFF2-40B4-BE49-F238E27FC236}">
              <a16:creationId xmlns:a16="http://schemas.microsoft.com/office/drawing/2014/main" id="{88DA2161-18FE-7962-E02B-DE5C37E52BB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5" name="Text Box 35">
          <a:extLst>
            <a:ext uri="{FF2B5EF4-FFF2-40B4-BE49-F238E27FC236}">
              <a16:creationId xmlns:a16="http://schemas.microsoft.com/office/drawing/2014/main" id="{CA2E46B8-F42B-77C4-956F-55FE375AFA8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6" name="Text Box 36">
          <a:extLst>
            <a:ext uri="{FF2B5EF4-FFF2-40B4-BE49-F238E27FC236}">
              <a16:creationId xmlns:a16="http://schemas.microsoft.com/office/drawing/2014/main" id="{8B02379D-59DF-1E5A-1574-E800D275751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7" name="Text Box 37">
          <a:extLst>
            <a:ext uri="{FF2B5EF4-FFF2-40B4-BE49-F238E27FC236}">
              <a16:creationId xmlns:a16="http://schemas.microsoft.com/office/drawing/2014/main" id="{325EEFAB-DAD3-3C5D-E985-B633192D96C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8" name="Text Box 38">
          <a:extLst>
            <a:ext uri="{FF2B5EF4-FFF2-40B4-BE49-F238E27FC236}">
              <a16:creationId xmlns:a16="http://schemas.microsoft.com/office/drawing/2014/main" id="{412093F3-DAFF-07C5-6BB5-57C5011B206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29" name="Text Box 39">
          <a:extLst>
            <a:ext uri="{FF2B5EF4-FFF2-40B4-BE49-F238E27FC236}">
              <a16:creationId xmlns:a16="http://schemas.microsoft.com/office/drawing/2014/main" id="{28DB2677-7B2A-3810-9733-9291EA9EBEB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0" name="Text Box 40">
          <a:extLst>
            <a:ext uri="{FF2B5EF4-FFF2-40B4-BE49-F238E27FC236}">
              <a16:creationId xmlns:a16="http://schemas.microsoft.com/office/drawing/2014/main" id="{3DC736DD-F5AD-0D31-5D2E-27F00F0FA93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1" name="Text Box 41">
          <a:extLst>
            <a:ext uri="{FF2B5EF4-FFF2-40B4-BE49-F238E27FC236}">
              <a16:creationId xmlns:a16="http://schemas.microsoft.com/office/drawing/2014/main" id="{4EDD7A0E-2EA1-A882-B15D-140BF3AFAE0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2" name="Text Box 42">
          <a:extLst>
            <a:ext uri="{FF2B5EF4-FFF2-40B4-BE49-F238E27FC236}">
              <a16:creationId xmlns:a16="http://schemas.microsoft.com/office/drawing/2014/main" id="{5495FBFE-ABD0-8E5D-11CE-9D291F7CCB4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3" name="Text Box 43">
          <a:extLst>
            <a:ext uri="{FF2B5EF4-FFF2-40B4-BE49-F238E27FC236}">
              <a16:creationId xmlns:a16="http://schemas.microsoft.com/office/drawing/2014/main" id="{87D37787-05D9-6DF8-8F31-7831D6988E3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4" name="Text Box 44">
          <a:extLst>
            <a:ext uri="{FF2B5EF4-FFF2-40B4-BE49-F238E27FC236}">
              <a16:creationId xmlns:a16="http://schemas.microsoft.com/office/drawing/2014/main" id="{C429EF88-3F30-F56C-626D-AA7E395194F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5" name="Text Box 45">
          <a:extLst>
            <a:ext uri="{FF2B5EF4-FFF2-40B4-BE49-F238E27FC236}">
              <a16:creationId xmlns:a16="http://schemas.microsoft.com/office/drawing/2014/main" id="{61340848-6599-7A9F-391A-4042791901C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6" name="Text Box 46">
          <a:extLst>
            <a:ext uri="{FF2B5EF4-FFF2-40B4-BE49-F238E27FC236}">
              <a16:creationId xmlns:a16="http://schemas.microsoft.com/office/drawing/2014/main" id="{7270DAFB-9E0F-B54F-69BC-80E4C16980A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7" name="Text Box 47">
          <a:extLst>
            <a:ext uri="{FF2B5EF4-FFF2-40B4-BE49-F238E27FC236}">
              <a16:creationId xmlns:a16="http://schemas.microsoft.com/office/drawing/2014/main" id="{FBD30F42-D744-67B2-D535-EEBDF54FBC2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38" name="Text Box 48">
          <a:extLst>
            <a:ext uri="{FF2B5EF4-FFF2-40B4-BE49-F238E27FC236}">
              <a16:creationId xmlns:a16="http://schemas.microsoft.com/office/drawing/2014/main" id="{ED87DE9A-24BF-BAA6-5567-17DB4370CD3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2452439" name="Text Box 49">
          <a:extLst>
            <a:ext uri="{FF2B5EF4-FFF2-40B4-BE49-F238E27FC236}">
              <a16:creationId xmlns:a16="http://schemas.microsoft.com/office/drawing/2014/main" id="{D2C24794-A766-A16C-8D95-F8D2B30C4326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0" name="Text Box 50">
          <a:extLst>
            <a:ext uri="{FF2B5EF4-FFF2-40B4-BE49-F238E27FC236}">
              <a16:creationId xmlns:a16="http://schemas.microsoft.com/office/drawing/2014/main" id="{448C5712-7285-846B-43DC-A06FA6BCD05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1" name="Text Box 51">
          <a:extLst>
            <a:ext uri="{FF2B5EF4-FFF2-40B4-BE49-F238E27FC236}">
              <a16:creationId xmlns:a16="http://schemas.microsoft.com/office/drawing/2014/main" id="{4627EAB3-31E3-186A-8F2B-D0E681B5878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2" name="Text Box 52">
          <a:extLst>
            <a:ext uri="{FF2B5EF4-FFF2-40B4-BE49-F238E27FC236}">
              <a16:creationId xmlns:a16="http://schemas.microsoft.com/office/drawing/2014/main" id="{CE02960B-34BB-2731-F680-75CCD8AC04F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3" name="Text Box 53">
          <a:extLst>
            <a:ext uri="{FF2B5EF4-FFF2-40B4-BE49-F238E27FC236}">
              <a16:creationId xmlns:a16="http://schemas.microsoft.com/office/drawing/2014/main" id="{73319FE9-A5C2-BC66-D717-885223DDFBE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4" name="Text Box 54">
          <a:extLst>
            <a:ext uri="{FF2B5EF4-FFF2-40B4-BE49-F238E27FC236}">
              <a16:creationId xmlns:a16="http://schemas.microsoft.com/office/drawing/2014/main" id="{34E200DF-B81F-B46F-FF3F-BF3BE527485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5" name="Text Box 55">
          <a:extLst>
            <a:ext uri="{FF2B5EF4-FFF2-40B4-BE49-F238E27FC236}">
              <a16:creationId xmlns:a16="http://schemas.microsoft.com/office/drawing/2014/main" id="{0CC5D053-6800-9A0E-B66A-C51206B2395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6" name="Text Box 56">
          <a:extLst>
            <a:ext uri="{FF2B5EF4-FFF2-40B4-BE49-F238E27FC236}">
              <a16:creationId xmlns:a16="http://schemas.microsoft.com/office/drawing/2014/main" id="{D1173FC3-5A87-1EB3-5EB9-5543CD67399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7" name="Text Box 57">
          <a:extLst>
            <a:ext uri="{FF2B5EF4-FFF2-40B4-BE49-F238E27FC236}">
              <a16:creationId xmlns:a16="http://schemas.microsoft.com/office/drawing/2014/main" id="{76286E72-5054-8200-7ADE-B0A44880382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8" name="Text Box 58">
          <a:extLst>
            <a:ext uri="{FF2B5EF4-FFF2-40B4-BE49-F238E27FC236}">
              <a16:creationId xmlns:a16="http://schemas.microsoft.com/office/drawing/2014/main" id="{C62CB044-B4DA-E0D8-A18F-286DB75FCE9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49" name="Text Box 59">
          <a:extLst>
            <a:ext uri="{FF2B5EF4-FFF2-40B4-BE49-F238E27FC236}">
              <a16:creationId xmlns:a16="http://schemas.microsoft.com/office/drawing/2014/main" id="{92EB6302-3766-2728-580A-FD92E7075D0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0" name="Text Box 60">
          <a:extLst>
            <a:ext uri="{FF2B5EF4-FFF2-40B4-BE49-F238E27FC236}">
              <a16:creationId xmlns:a16="http://schemas.microsoft.com/office/drawing/2014/main" id="{C4D679B3-0ADC-92F5-7E82-B775AD6546F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1" name="Text Box 61">
          <a:extLst>
            <a:ext uri="{FF2B5EF4-FFF2-40B4-BE49-F238E27FC236}">
              <a16:creationId xmlns:a16="http://schemas.microsoft.com/office/drawing/2014/main" id="{A0F48B0F-4F6F-E72F-B10A-00749644596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2" name="Text Box 62">
          <a:extLst>
            <a:ext uri="{FF2B5EF4-FFF2-40B4-BE49-F238E27FC236}">
              <a16:creationId xmlns:a16="http://schemas.microsoft.com/office/drawing/2014/main" id="{36872F00-59D4-4F66-093B-4F2AF865F6F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3" name="Text Box 63">
          <a:extLst>
            <a:ext uri="{FF2B5EF4-FFF2-40B4-BE49-F238E27FC236}">
              <a16:creationId xmlns:a16="http://schemas.microsoft.com/office/drawing/2014/main" id="{964D4155-2FD9-018A-FC85-95007928ED4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4" name="Text Box 64">
          <a:extLst>
            <a:ext uri="{FF2B5EF4-FFF2-40B4-BE49-F238E27FC236}">
              <a16:creationId xmlns:a16="http://schemas.microsoft.com/office/drawing/2014/main" id="{62FE0E43-E7A6-BCED-48D1-F1B5EC8159E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5" name="Text Box 65">
          <a:extLst>
            <a:ext uri="{FF2B5EF4-FFF2-40B4-BE49-F238E27FC236}">
              <a16:creationId xmlns:a16="http://schemas.microsoft.com/office/drawing/2014/main" id="{467F4DE4-63AD-AF0A-B831-9A970898D57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6" name="Text Box 66">
          <a:extLst>
            <a:ext uri="{FF2B5EF4-FFF2-40B4-BE49-F238E27FC236}">
              <a16:creationId xmlns:a16="http://schemas.microsoft.com/office/drawing/2014/main" id="{2A0C3F17-68D9-3444-89A3-609936B16A9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7" name="Text Box 67">
          <a:extLst>
            <a:ext uri="{FF2B5EF4-FFF2-40B4-BE49-F238E27FC236}">
              <a16:creationId xmlns:a16="http://schemas.microsoft.com/office/drawing/2014/main" id="{7737CD17-BBC7-F62B-3E2B-DA238C966F5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8" name="Text Box 68">
          <a:extLst>
            <a:ext uri="{FF2B5EF4-FFF2-40B4-BE49-F238E27FC236}">
              <a16:creationId xmlns:a16="http://schemas.microsoft.com/office/drawing/2014/main" id="{F1C2236E-600E-8268-BA50-4178E5A4E2E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59" name="Text Box 69">
          <a:extLst>
            <a:ext uri="{FF2B5EF4-FFF2-40B4-BE49-F238E27FC236}">
              <a16:creationId xmlns:a16="http://schemas.microsoft.com/office/drawing/2014/main" id="{F494907D-9D79-F311-5D78-08D07175890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0" name="Text Box 70">
          <a:extLst>
            <a:ext uri="{FF2B5EF4-FFF2-40B4-BE49-F238E27FC236}">
              <a16:creationId xmlns:a16="http://schemas.microsoft.com/office/drawing/2014/main" id="{131A7D11-04BC-2C56-798A-AADA8490EFD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1" name="Text Box 71">
          <a:extLst>
            <a:ext uri="{FF2B5EF4-FFF2-40B4-BE49-F238E27FC236}">
              <a16:creationId xmlns:a16="http://schemas.microsoft.com/office/drawing/2014/main" id="{9D37C32E-1F8F-A7CD-E57E-8FCB70678B4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2" name="Text Box 72">
          <a:extLst>
            <a:ext uri="{FF2B5EF4-FFF2-40B4-BE49-F238E27FC236}">
              <a16:creationId xmlns:a16="http://schemas.microsoft.com/office/drawing/2014/main" id="{CF502AA1-2DF8-42BF-E650-ED955C84366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2452463" name="Text Box 73">
          <a:extLst>
            <a:ext uri="{FF2B5EF4-FFF2-40B4-BE49-F238E27FC236}">
              <a16:creationId xmlns:a16="http://schemas.microsoft.com/office/drawing/2014/main" id="{444476DA-08AA-ECFF-E342-E913150736A9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4" name="Text Box 74">
          <a:extLst>
            <a:ext uri="{FF2B5EF4-FFF2-40B4-BE49-F238E27FC236}">
              <a16:creationId xmlns:a16="http://schemas.microsoft.com/office/drawing/2014/main" id="{0F0FCA81-C917-99E0-4291-FE13292C864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5" name="Text Box 75">
          <a:extLst>
            <a:ext uri="{FF2B5EF4-FFF2-40B4-BE49-F238E27FC236}">
              <a16:creationId xmlns:a16="http://schemas.microsoft.com/office/drawing/2014/main" id="{BF3AA548-694D-D624-FC69-58FB7E3DB29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6" name="Text Box 76">
          <a:extLst>
            <a:ext uri="{FF2B5EF4-FFF2-40B4-BE49-F238E27FC236}">
              <a16:creationId xmlns:a16="http://schemas.microsoft.com/office/drawing/2014/main" id="{1321DD32-9A36-4023-E97C-434A869F086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7" name="Text Box 77">
          <a:extLst>
            <a:ext uri="{FF2B5EF4-FFF2-40B4-BE49-F238E27FC236}">
              <a16:creationId xmlns:a16="http://schemas.microsoft.com/office/drawing/2014/main" id="{725D39BD-5CB9-F197-DB73-90672B118E5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8" name="Text Box 78">
          <a:extLst>
            <a:ext uri="{FF2B5EF4-FFF2-40B4-BE49-F238E27FC236}">
              <a16:creationId xmlns:a16="http://schemas.microsoft.com/office/drawing/2014/main" id="{DB08D7E3-DA26-3954-381B-33F24788CE6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69" name="Text Box 79">
          <a:extLst>
            <a:ext uri="{FF2B5EF4-FFF2-40B4-BE49-F238E27FC236}">
              <a16:creationId xmlns:a16="http://schemas.microsoft.com/office/drawing/2014/main" id="{FAAD9D57-083A-2C24-8AE4-B8C19673C08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0" name="Text Box 80">
          <a:extLst>
            <a:ext uri="{FF2B5EF4-FFF2-40B4-BE49-F238E27FC236}">
              <a16:creationId xmlns:a16="http://schemas.microsoft.com/office/drawing/2014/main" id="{203EEDA8-68B7-3C7F-0FC7-F1F7D8D6DE0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1" name="Text Box 81">
          <a:extLst>
            <a:ext uri="{FF2B5EF4-FFF2-40B4-BE49-F238E27FC236}">
              <a16:creationId xmlns:a16="http://schemas.microsoft.com/office/drawing/2014/main" id="{A9F2F1E6-C280-754B-6EAC-634EBD0496F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2" name="Text Box 82">
          <a:extLst>
            <a:ext uri="{FF2B5EF4-FFF2-40B4-BE49-F238E27FC236}">
              <a16:creationId xmlns:a16="http://schemas.microsoft.com/office/drawing/2014/main" id="{ED068B3F-0CEE-ED9B-7167-AD29DC619D8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3" name="Text Box 83">
          <a:extLst>
            <a:ext uri="{FF2B5EF4-FFF2-40B4-BE49-F238E27FC236}">
              <a16:creationId xmlns:a16="http://schemas.microsoft.com/office/drawing/2014/main" id="{20C089B8-3F64-196F-DC46-51CB2980C7B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4" name="Text Box 84">
          <a:extLst>
            <a:ext uri="{FF2B5EF4-FFF2-40B4-BE49-F238E27FC236}">
              <a16:creationId xmlns:a16="http://schemas.microsoft.com/office/drawing/2014/main" id="{EE3B89EF-A89B-9664-51D8-E6E1D1D3218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5" name="Text Box 85">
          <a:extLst>
            <a:ext uri="{FF2B5EF4-FFF2-40B4-BE49-F238E27FC236}">
              <a16:creationId xmlns:a16="http://schemas.microsoft.com/office/drawing/2014/main" id="{1D466279-AEBD-A984-FB4C-A96716FEE4F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6" name="Text Box 86">
          <a:extLst>
            <a:ext uri="{FF2B5EF4-FFF2-40B4-BE49-F238E27FC236}">
              <a16:creationId xmlns:a16="http://schemas.microsoft.com/office/drawing/2014/main" id="{4CCBDA3F-5EFB-6A85-4C59-787A8DBA0FE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7" name="Text Box 87">
          <a:extLst>
            <a:ext uri="{FF2B5EF4-FFF2-40B4-BE49-F238E27FC236}">
              <a16:creationId xmlns:a16="http://schemas.microsoft.com/office/drawing/2014/main" id="{33C9B519-E8B1-EF9F-56CE-88C43E2B068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8" name="Text Box 88">
          <a:extLst>
            <a:ext uri="{FF2B5EF4-FFF2-40B4-BE49-F238E27FC236}">
              <a16:creationId xmlns:a16="http://schemas.microsoft.com/office/drawing/2014/main" id="{6E30A519-7F98-69D4-B0D9-9D5472B086E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79" name="Text Box 89">
          <a:extLst>
            <a:ext uri="{FF2B5EF4-FFF2-40B4-BE49-F238E27FC236}">
              <a16:creationId xmlns:a16="http://schemas.microsoft.com/office/drawing/2014/main" id="{6A958574-AFE2-F385-B893-52D472E6D38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0" name="Text Box 90">
          <a:extLst>
            <a:ext uri="{FF2B5EF4-FFF2-40B4-BE49-F238E27FC236}">
              <a16:creationId xmlns:a16="http://schemas.microsoft.com/office/drawing/2014/main" id="{E19C0A9C-6208-0F65-1CB2-2A302F59A24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1" name="Text Box 91">
          <a:extLst>
            <a:ext uri="{FF2B5EF4-FFF2-40B4-BE49-F238E27FC236}">
              <a16:creationId xmlns:a16="http://schemas.microsoft.com/office/drawing/2014/main" id="{B6F8BC73-E966-F7F5-C1AC-9F6E2108E43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2" name="Text Box 92">
          <a:extLst>
            <a:ext uri="{FF2B5EF4-FFF2-40B4-BE49-F238E27FC236}">
              <a16:creationId xmlns:a16="http://schemas.microsoft.com/office/drawing/2014/main" id="{9D6EE176-B9E2-7D69-572A-2ECEBAE99BD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3" name="Text Box 93">
          <a:extLst>
            <a:ext uri="{FF2B5EF4-FFF2-40B4-BE49-F238E27FC236}">
              <a16:creationId xmlns:a16="http://schemas.microsoft.com/office/drawing/2014/main" id="{AEC77DE2-A771-2D24-B6D8-C8A047B24E3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4" name="Text Box 94">
          <a:extLst>
            <a:ext uri="{FF2B5EF4-FFF2-40B4-BE49-F238E27FC236}">
              <a16:creationId xmlns:a16="http://schemas.microsoft.com/office/drawing/2014/main" id="{E07FDF68-72DB-1816-A137-0E622E821C8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5" name="Text Box 95">
          <a:extLst>
            <a:ext uri="{FF2B5EF4-FFF2-40B4-BE49-F238E27FC236}">
              <a16:creationId xmlns:a16="http://schemas.microsoft.com/office/drawing/2014/main" id="{D548D0C7-1145-8035-F77C-9B8DF74E9DA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6" name="Text Box 96">
          <a:extLst>
            <a:ext uri="{FF2B5EF4-FFF2-40B4-BE49-F238E27FC236}">
              <a16:creationId xmlns:a16="http://schemas.microsoft.com/office/drawing/2014/main" id="{C3C3E40A-0AC5-C638-C8E6-61E465DF7FF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2452487" name="Text Box 97">
          <a:extLst>
            <a:ext uri="{FF2B5EF4-FFF2-40B4-BE49-F238E27FC236}">
              <a16:creationId xmlns:a16="http://schemas.microsoft.com/office/drawing/2014/main" id="{7CB0AB76-8240-89FD-6D53-C52BC766AB86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8" name="Text Box 98">
          <a:extLst>
            <a:ext uri="{FF2B5EF4-FFF2-40B4-BE49-F238E27FC236}">
              <a16:creationId xmlns:a16="http://schemas.microsoft.com/office/drawing/2014/main" id="{F0D084B5-06A7-5527-F9E6-B12E7712F85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89" name="Text Box 99">
          <a:extLst>
            <a:ext uri="{FF2B5EF4-FFF2-40B4-BE49-F238E27FC236}">
              <a16:creationId xmlns:a16="http://schemas.microsoft.com/office/drawing/2014/main" id="{BBAF48BA-A0A9-177A-452A-E96FD1AF2AA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0" name="Text Box 100">
          <a:extLst>
            <a:ext uri="{FF2B5EF4-FFF2-40B4-BE49-F238E27FC236}">
              <a16:creationId xmlns:a16="http://schemas.microsoft.com/office/drawing/2014/main" id="{0774A9D6-B0D0-BDB2-6640-EEBCCB51807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1" name="Text Box 101">
          <a:extLst>
            <a:ext uri="{FF2B5EF4-FFF2-40B4-BE49-F238E27FC236}">
              <a16:creationId xmlns:a16="http://schemas.microsoft.com/office/drawing/2014/main" id="{BF9BE84F-8037-2F8E-C6F5-ED9B47ED119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2" name="Text Box 102">
          <a:extLst>
            <a:ext uri="{FF2B5EF4-FFF2-40B4-BE49-F238E27FC236}">
              <a16:creationId xmlns:a16="http://schemas.microsoft.com/office/drawing/2014/main" id="{205069DF-9CE5-F618-6363-A7D4494368F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3" name="Text Box 103">
          <a:extLst>
            <a:ext uri="{FF2B5EF4-FFF2-40B4-BE49-F238E27FC236}">
              <a16:creationId xmlns:a16="http://schemas.microsoft.com/office/drawing/2014/main" id="{7138DE2F-B6ED-189B-02E2-69C391FE0FC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4" name="Text Box 104">
          <a:extLst>
            <a:ext uri="{FF2B5EF4-FFF2-40B4-BE49-F238E27FC236}">
              <a16:creationId xmlns:a16="http://schemas.microsoft.com/office/drawing/2014/main" id="{E7A8E290-73C0-1244-0B1C-FDC1039F9DEC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5" name="Text Box 105">
          <a:extLst>
            <a:ext uri="{FF2B5EF4-FFF2-40B4-BE49-F238E27FC236}">
              <a16:creationId xmlns:a16="http://schemas.microsoft.com/office/drawing/2014/main" id="{BCAD6D3A-79B4-4FC2-045E-491BE8C89D7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6" name="Text Box 106">
          <a:extLst>
            <a:ext uri="{FF2B5EF4-FFF2-40B4-BE49-F238E27FC236}">
              <a16:creationId xmlns:a16="http://schemas.microsoft.com/office/drawing/2014/main" id="{E4AADE23-BFFE-DFEB-E167-72B590B5E06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7" name="Text Box 107">
          <a:extLst>
            <a:ext uri="{FF2B5EF4-FFF2-40B4-BE49-F238E27FC236}">
              <a16:creationId xmlns:a16="http://schemas.microsoft.com/office/drawing/2014/main" id="{9AB71865-9210-331E-02AE-AC760169ABA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8" name="Text Box 108">
          <a:extLst>
            <a:ext uri="{FF2B5EF4-FFF2-40B4-BE49-F238E27FC236}">
              <a16:creationId xmlns:a16="http://schemas.microsoft.com/office/drawing/2014/main" id="{F842CCAE-011B-07D1-3073-1786180E199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499" name="Text Box 109">
          <a:extLst>
            <a:ext uri="{FF2B5EF4-FFF2-40B4-BE49-F238E27FC236}">
              <a16:creationId xmlns:a16="http://schemas.microsoft.com/office/drawing/2014/main" id="{1868632D-F3A5-BFD6-BF20-2CF77F30325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0" name="Text Box 110">
          <a:extLst>
            <a:ext uri="{FF2B5EF4-FFF2-40B4-BE49-F238E27FC236}">
              <a16:creationId xmlns:a16="http://schemas.microsoft.com/office/drawing/2014/main" id="{5728A28A-67C5-D174-B40A-6169FBB473B6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1" name="Text Box 111">
          <a:extLst>
            <a:ext uri="{FF2B5EF4-FFF2-40B4-BE49-F238E27FC236}">
              <a16:creationId xmlns:a16="http://schemas.microsoft.com/office/drawing/2014/main" id="{426A78B4-9331-CCB6-5864-9A6FDA12C40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2" name="Text Box 112">
          <a:extLst>
            <a:ext uri="{FF2B5EF4-FFF2-40B4-BE49-F238E27FC236}">
              <a16:creationId xmlns:a16="http://schemas.microsoft.com/office/drawing/2014/main" id="{06024858-A9CB-6427-6650-EDC03D93AC2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3" name="Text Box 113">
          <a:extLst>
            <a:ext uri="{FF2B5EF4-FFF2-40B4-BE49-F238E27FC236}">
              <a16:creationId xmlns:a16="http://schemas.microsoft.com/office/drawing/2014/main" id="{954C85E4-6919-8212-6A46-C6C07473538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4" name="Text Box 114">
          <a:extLst>
            <a:ext uri="{FF2B5EF4-FFF2-40B4-BE49-F238E27FC236}">
              <a16:creationId xmlns:a16="http://schemas.microsoft.com/office/drawing/2014/main" id="{C5A74C22-1D81-1930-F11E-BE95DF4D7F8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5" name="Text Box 115">
          <a:extLst>
            <a:ext uri="{FF2B5EF4-FFF2-40B4-BE49-F238E27FC236}">
              <a16:creationId xmlns:a16="http://schemas.microsoft.com/office/drawing/2014/main" id="{9973F25E-985C-8D94-DC28-5943DE175EB1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6" name="Text Box 116">
          <a:extLst>
            <a:ext uri="{FF2B5EF4-FFF2-40B4-BE49-F238E27FC236}">
              <a16:creationId xmlns:a16="http://schemas.microsoft.com/office/drawing/2014/main" id="{6C94AB86-2B65-9CDD-19DF-155B71239B7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7" name="Text Box 117">
          <a:extLst>
            <a:ext uri="{FF2B5EF4-FFF2-40B4-BE49-F238E27FC236}">
              <a16:creationId xmlns:a16="http://schemas.microsoft.com/office/drawing/2014/main" id="{59FDED7B-0E50-8E89-C7D7-D57770B59B90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8" name="Text Box 118">
          <a:extLst>
            <a:ext uri="{FF2B5EF4-FFF2-40B4-BE49-F238E27FC236}">
              <a16:creationId xmlns:a16="http://schemas.microsoft.com/office/drawing/2014/main" id="{E1603878-E6D6-F240-D7CC-FB5275226B2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09" name="Text Box 119">
          <a:extLst>
            <a:ext uri="{FF2B5EF4-FFF2-40B4-BE49-F238E27FC236}">
              <a16:creationId xmlns:a16="http://schemas.microsoft.com/office/drawing/2014/main" id="{BAFCD7FB-BDC5-7D77-A6AF-28810321261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0" name="Text Box 120">
          <a:extLst>
            <a:ext uri="{FF2B5EF4-FFF2-40B4-BE49-F238E27FC236}">
              <a16:creationId xmlns:a16="http://schemas.microsoft.com/office/drawing/2014/main" id="{34D8049F-0BB5-E73F-989D-87A98D5C3AC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2452511" name="Text Box 121">
          <a:extLst>
            <a:ext uri="{FF2B5EF4-FFF2-40B4-BE49-F238E27FC236}">
              <a16:creationId xmlns:a16="http://schemas.microsoft.com/office/drawing/2014/main" id="{F5805D2D-BEEE-C5CB-A6E1-951BE16EF011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2" name="Text Box 122">
          <a:extLst>
            <a:ext uri="{FF2B5EF4-FFF2-40B4-BE49-F238E27FC236}">
              <a16:creationId xmlns:a16="http://schemas.microsoft.com/office/drawing/2014/main" id="{1CB6C58A-14EA-7859-A24A-64A0AE86B24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3" name="Text Box 123">
          <a:extLst>
            <a:ext uri="{FF2B5EF4-FFF2-40B4-BE49-F238E27FC236}">
              <a16:creationId xmlns:a16="http://schemas.microsoft.com/office/drawing/2014/main" id="{9E8BD990-29AD-B29E-193A-C783ACE1FCD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4" name="Text Box 124">
          <a:extLst>
            <a:ext uri="{FF2B5EF4-FFF2-40B4-BE49-F238E27FC236}">
              <a16:creationId xmlns:a16="http://schemas.microsoft.com/office/drawing/2014/main" id="{B3F958D1-D250-5C16-4238-7F00E288BBF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5" name="Text Box 125">
          <a:extLst>
            <a:ext uri="{FF2B5EF4-FFF2-40B4-BE49-F238E27FC236}">
              <a16:creationId xmlns:a16="http://schemas.microsoft.com/office/drawing/2014/main" id="{EA9A5C66-F81F-23DA-A65F-28E311BC8C4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6" name="Text Box 126">
          <a:extLst>
            <a:ext uri="{FF2B5EF4-FFF2-40B4-BE49-F238E27FC236}">
              <a16:creationId xmlns:a16="http://schemas.microsoft.com/office/drawing/2014/main" id="{9B56874F-D1ED-BDB0-EE3D-EC0F8E567289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7" name="Text Box 127">
          <a:extLst>
            <a:ext uri="{FF2B5EF4-FFF2-40B4-BE49-F238E27FC236}">
              <a16:creationId xmlns:a16="http://schemas.microsoft.com/office/drawing/2014/main" id="{047EAFBF-1A95-E8DD-1318-661A2F0D346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8" name="Text Box 128">
          <a:extLst>
            <a:ext uri="{FF2B5EF4-FFF2-40B4-BE49-F238E27FC236}">
              <a16:creationId xmlns:a16="http://schemas.microsoft.com/office/drawing/2014/main" id="{6936E98B-5C8B-4426-EFCE-0D1C8E8025D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19" name="Text Box 129">
          <a:extLst>
            <a:ext uri="{FF2B5EF4-FFF2-40B4-BE49-F238E27FC236}">
              <a16:creationId xmlns:a16="http://schemas.microsoft.com/office/drawing/2014/main" id="{C19ADAB6-85C1-2802-E85F-3E01A7201E0D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0" name="Text Box 130">
          <a:extLst>
            <a:ext uri="{FF2B5EF4-FFF2-40B4-BE49-F238E27FC236}">
              <a16:creationId xmlns:a16="http://schemas.microsoft.com/office/drawing/2014/main" id="{E14938FF-678A-C044-BB08-77AEB8CA020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1" name="Text Box 131">
          <a:extLst>
            <a:ext uri="{FF2B5EF4-FFF2-40B4-BE49-F238E27FC236}">
              <a16:creationId xmlns:a16="http://schemas.microsoft.com/office/drawing/2014/main" id="{7E24FDC5-9B15-A5CD-50E5-C170A3EC700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2" name="Text Box 132">
          <a:extLst>
            <a:ext uri="{FF2B5EF4-FFF2-40B4-BE49-F238E27FC236}">
              <a16:creationId xmlns:a16="http://schemas.microsoft.com/office/drawing/2014/main" id="{2561D3E8-5C59-8785-B45E-C1F5F600597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3" name="Text Box 133">
          <a:extLst>
            <a:ext uri="{FF2B5EF4-FFF2-40B4-BE49-F238E27FC236}">
              <a16:creationId xmlns:a16="http://schemas.microsoft.com/office/drawing/2014/main" id="{D44A2D03-8562-9181-A15E-F8D2A459515A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4" name="Text Box 134">
          <a:extLst>
            <a:ext uri="{FF2B5EF4-FFF2-40B4-BE49-F238E27FC236}">
              <a16:creationId xmlns:a16="http://schemas.microsoft.com/office/drawing/2014/main" id="{63907E0B-D5D6-7234-464D-B45677D58CF5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5" name="Text Box 135">
          <a:extLst>
            <a:ext uri="{FF2B5EF4-FFF2-40B4-BE49-F238E27FC236}">
              <a16:creationId xmlns:a16="http://schemas.microsoft.com/office/drawing/2014/main" id="{262C21EB-AF15-57EA-BD0B-2F75BD99C5E8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6" name="Text Box 136">
          <a:extLst>
            <a:ext uri="{FF2B5EF4-FFF2-40B4-BE49-F238E27FC236}">
              <a16:creationId xmlns:a16="http://schemas.microsoft.com/office/drawing/2014/main" id="{1BF06765-5435-242F-5A2F-4AD663C47DD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7" name="Text Box 137">
          <a:extLst>
            <a:ext uri="{FF2B5EF4-FFF2-40B4-BE49-F238E27FC236}">
              <a16:creationId xmlns:a16="http://schemas.microsoft.com/office/drawing/2014/main" id="{0C4157A4-DF66-B587-E0D1-1D30F5405A6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8" name="Text Box 138">
          <a:extLst>
            <a:ext uri="{FF2B5EF4-FFF2-40B4-BE49-F238E27FC236}">
              <a16:creationId xmlns:a16="http://schemas.microsoft.com/office/drawing/2014/main" id="{497EFC83-AF97-A831-6700-73662EA8A702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29" name="Text Box 139">
          <a:extLst>
            <a:ext uri="{FF2B5EF4-FFF2-40B4-BE49-F238E27FC236}">
              <a16:creationId xmlns:a16="http://schemas.microsoft.com/office/drawing/2014/main" id="{D95E48EF-F2CD-F39F-6929-DCA373AC4BCF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30" name="Text Box 140">
          <a:extLst>
            <a:ext uri="{FF2B5EF4-FFF2-40B4-BE49-F238E27FC236}">
              <a16:creationId xmlns:a16="http://schemas.microsoft.com/office/drawing/2014/main" id="{B93E978D-C724-D86C-2A10-FF1AE5A70FEB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31" name="Text Box 141">
          <a:extLst>
            <a:ext uri="{FF2B5EF4-FFF2-40B4-BE49-F238E27FC236}">
              <a16:creationId xmlns:a16="http://schemas.microsoft.com/office/drawing/2014/main" id="{3BF6C279-B709-9251-6B26-5CEF2D6D74F7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32" name="Text Box 142">
          <a:extLst>
            <a:ext uri="{FF2B5EF4-FFF2-40B4-BE49-F238E27FC236}">
              <a16:creationId xmlns:a16="http://schemas.microsoft.com/office/drawing/2014/main" id="{C45FA9E7-5C89-D36F-2957-1AA1917CDF94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33" name="Text Box 143">
          <a:extLst>
            <a:ext uri="{FF2B5EF4-FFF2-40B4-BE49-F238E27FC236}">
              <a16:creationId xmlns:a16="http://schemas.microsoft.com/office/drawing/2014/main" id="{082BA6B8-3279-0960-C0CB-33DFF1F822F3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76200</xdr:colOff>
      <xdr:row>8</xdr:row>
      <xdr:rowOff>19050</xdr:rowOff>
    </xdr:to>
    <xdr:sp macro="" textlink="">
      <xdr:nvSpPr>
        <xdr:cNvPr id="52452534" name="Text Box 144">
          <a:extLst>
            <a:ext uri="{FF2B5EF4-FFF2-40B4-BE49-F238E27FC236}">
              <a16:creationId xmlns:a16="http://schemas.microsoft.com/office/drawing/2014/main" id="{C846C55B-BEBA-4F87-52F3-65236B2EE29E}"/>
            </a:ext>
          </a:extLst>
        </xdr:cNvPr>
        <xdr:cNvSpPr txBox="1">
          <a:spLocks noChangeArrowheads="1"/>
        </xdr:cNvSpPr>
      </xdr:nvSpPr>
      <xdr:spPr bwMode="auto">
        <a:xfrm>
          <a:off x="81915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8</xdr:row>
      <xdr:rowOff>0</xdr:rowOff>
    </xdr:from>
    <xdr:to>
      <xdr:col>1</xdr:col>
      <xdr:colOff>95250</xdr:colOff>
      <xdr:row>8</xdr:row>
      <xdr:rowOff>19050</xdr:rowOff>
    </xdr:to>
    <xdr:sp macro="" textlink="">
      <xdr:nvSpPr>
        <xdr:cNvPr id="52452535" name="Text Box 145">
          <a:extLst>
            <a:ext uri="{FF2B5EF4-FFF2-40B4-BE49-F238E27FC236}">
              <a16:creationId xmlns:a16="http://schemas.microsoft.com/office/drawing/2014/main" id="{B91EFCEC-1428-5ABB-1D59-AC225007B92C}"/>
            </a:ext>
          </a:extLst>
        </xdr:cNvPr>
        <xdr:cNvSpPr txBox="1">
          <a:spLocks noChangeArrowheads="1"/>
        </xdr:cNvSpPr>
      </xdr:nvSpPr>
      <xdr:spPr bwMode="auto">
        <a:xfrm>
          <a:off x="838200" y="19621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381000</xdr:colOff>
      <xdr:row>0</xdr:row>
      <xdr:rowOff>19050</xdr:rowOff>
    </xdr:to>
    <xdr:pic>
      <xdr:nvPicPr>
        <xdr:cNvPr id="52452536" name="Picture 1" descr="ESCUDO DE LA REPUBLICA DOMINICANA">
          <a:extLst>
            <a:ext uri="{FF2B5EF4-FFF2-40B4-BE49-F238E27FC236}">
              <a16:creationId xmlns:a16="http://schemas.microsoft.com/office/drawing/2014/main" id="{1D77CCF0-E5C7-B68C-2FE4-A1BD599C9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37" name="Text Box 2">
          <a:extLst>
            <a:ext uri="{FF2B5EF4-FFF2-40B4-BE49-F238E27FC236}">
              <a16:creationId xmlns:a16="http://schemas.microsoft.com/office/drawing/2014/main" id="{0B0BBA75-8BD4-ABEE-26C0-4EC9B4A3D5B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38" name="Text Box 3">
          <a:extLst>
            <a:ext uri="{FF2B5EF4-FFF2-40B4-BE49-F238E27FC236}">
              <a16:creationId xmlns:a16="http://schemas.microsoft.com/office/drawing/2014/main" id="{2D536B2A-DD39-B13D-4882-E0F928C75DE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39" name="Text Box 4">
          <a:extLst>
            <a:ext uri="{FF2B5EF4-FFF2-40B4-BE49-F238E27FC236}">
              <a16:creationId xmlns:a16="http://schemas.microsoft.com/office/drawing/2014/main" id="{7D9F6488-5FBA-B036-FE97-83E8B76A47B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0" name="Text Box 5">
          <a:extLst>
            <a:ext uri="{FF2B5EF4-FFF2-40B4-BE49-F238E27FC236}">
              <a16:creationId xmlns:a16="http://schemas.microsoft.com/office/drawing/2014/main" id="{4FE05B8C-7095-0886-494E-2146A16382A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1" name="Text Box 6">
          <a:extLst>
            <a:ext uri="{FF2B5EF4-FFF2-40B4-BE49-F238E27FC236}">
              <a16:creationId xmlns:a16="http://schemas.microsoft.com/office/drawing/2014/main" id="{BE2330F1-DE77-C30F-F76D-3EA668734AC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2" name="Text Box 7">
          <a:extLst>
            <a:ext uri="{FF2B5EF4-FFF2-40B4-BE49-F238E27FC236}">
              <a16:creationId xmlns:a16="http://schemas.microsoft.com/office/drawing/2014/main" id="{5B215C09-8180-49FE-1139-5FDD4781F88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3" name="Text Box 8">
          <a:extLst>
            <a:ext uri="{FF2B5EF4-FFF2-40B4-BE49-F238E27FC236}">
              <a16:creationId xmlns:a16="http://schemas.microsoft.com/office/drawing/2014/main" id="{72642538-7A50-5E78-6E1B-FEE7E64D36A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4" name="Text Box 9">
          <a:extLst>
            <a:ext uri="{FF2B5EF4-FFF2-40B4-BE49-F238E27FC236}">
              <a16:creationId xmlns:a16="http://schemas.microsoft.com/office/drawing/2014/main" id="{08CEEB0D-4D84-0F33-D28A-DAE0334D5E1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5" name="Text Box 10">
          <a:extLst>
            <a:ext uri="{FF2B5EF4-FFF2-40B4-BE49-F238E27FC236}">
              <a16:creationId xmlns:a16="http://schemas.microsoft.com/office/drawing/2014/main" id="{749C98DC-9E2D-48C5-6D41-3DBB9D52C2E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6" name="Text Box 11">
          <a:extLst>
            <a:ext uri="{FF2B5EF4-FFF2-40B4-BE49-F238E27FC236}">
              <a16:creationId xmlns:a16="http://schemas.microsoft.com/office/drawing/2014/main" id="{459C67F2-091B-56A3-DFE1-F0AECC01877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7" name="Text Box 12">
          <a:extLst>
            <a:ext uri="{FF2B5EF4-FFF2-40B4-BE49-F238E27FC236}">
              <a16:creationId xmlns:a16="http://schemas.microsoft.com/office/drawing/2014/main" id="{F84CE751-E154-1150-74A9-ECCBC6896AF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8" name="Text Box 13">
          <a:extLst>
            <a:ext uri="{FF2B5EF4-FFF2-40B4-BE49-F238E27FC236}">
              <a16:creationId xmlns:a16="http://schemas.microsoft.com/office/drawing/2014/main" id="{65A1EBF4-098E-5A70-9930-44CAD9F33BC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49" name="Text Box 14">
          <a:extLst>
            <a:ext uri="{FF2B5EF4-FFF2-40B4-BE49-F238E27FC236}">
              <a16:creationId xmlns:a16="http://schemas.microsoft.com/office/drawing/2014/main" id="{22757B82-B4B5-A59A-C9B2-95D8D97391E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0" name="Text Box 15">
          <a:extLst>
            <a:ext uri="{FF2B5EF4-FFF2-40B4-BE49-F238E27FC236}">
              <a16:creationId xmlns:a16="http://schemas.microsoft.com/office/drawing/2014/main" id="{47C7A0B6-B397-1985-33D7-C4DB8E22C05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1" name="Text Box 16">
          <a:extLst>
            <a:ext uri="{FF2B5EF4-FFF2-40B4-BE49-F238E27FC236}">
              <a16:creationId xmlns:a16="http://schemas.microsoft.com/office/drawing/2014/main" id="{B1C3E065-53CD-FD43-E9E6-9ED4B09DD06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2" name="Text Box 17">
          <a:extLst>
            <a:ext uri="{FF2B5EF4-FFF2-40B4-BE49-F238E27FC236}">
              <a16:creationId xmlns:a16="http://schemas.microsoft.com/office/drawing/2014/main" id="{69BEFDE0-D1A7-D2A6-54B7-D2C2A31C0F2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3" name="Text Box 18">
          <a:extLst>
            <a:ext uri="{FF2B5EF4-FFF2-40B4-BE49-F238E27FC236}">
              <a16:creationId xmlns:a16="http://schemas.microsoft.com/office/drawing/2014/main" id="{A375A4DD-1346-BFDF-2653-CFEA512BB53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4" name="Text Box 19">
          <a:extLst>
            <a:ext uri="{FF2B5EF4-FFF2-40B4-BE49-F238E27FC236}">
              <a16:creationId xmlns:a16="http://schemas.microsoft.com/office/drawing/2014/main" id="{C9E77AB0-7838-A147-C4F8-9ABEF10C085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5" name="Text Box 20">
          <a:extLst>
            <a:ext uri="{FF2B5EF4-FFF2-40B4-BE49-F238E27FC236}">
              <a16:creationId xmlns:a16="http://schemas.microsoft.com/office/drawing/2014/main" id="{7B2080BE-A79F-572F-D95E-9CC92E5277B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6" name="Text Box 21">
          <a:extLst>
            <a:ext uri="{FF2B5EF4-FFF2-40B4-BE49-F238E27FC236}">
              <a16:creationId xmlns:a16="http://schemas.microsoft.com/office/drawing/2014/main" id="{D3644FA8-8E60-4B7E-8D98-1AEFC07B5CA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7" name="Text Box 22">
          <a:extLst>
            <a:ext uri="{FF2B5EF4-FFF2-40B4-BE49-F238E27FC236}">
              <a16:creationId xmlns:a16="http://schemas.microsoft.com/office/drawing/2014/main" id="{D58093F4-87F8-5064-87A5-8E9746B9BE9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8" name="Text Box 23">
          <a:extLst>
            <a:ext uri="{FF2B5EF4-FFF2-40B4-BE49-F238E27FC236}">
              <a16:creationId xmlns:a16="http://schemas.microsoft.com/office/drawing/2014/main" id="{C4A96AB9-0713-FEFC-C432-9A85E15F381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59" name="Text Box 24">
          <a:extLst>
            <a:ext uri="{FF2B5EF4-FFF2-40B4-BE49-F238E27FC236}">
              <a16:creationId xmlns:a16="http://schemas.microsoft.com/office/drawing/2014/main" id="{ED5F6DC2-E0D3-895E-0A38-0D4E91BA248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2452560" name="Text Box 25">
          <a:extLst>
            <a:ext uri="{FF2B5EF4-FFF2-40B4-BE49-F238E27FC236}">
              <a16:creationId xmlns:a16="http://schemas.microsoft.com/office/drawing/2014/main" id="{8A3082FF-7FFF-0B88-1C98-C55D7FC5893A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1" name="Text Box 26">
          <a:extLst>
            <a:ext uri="{FF2B5EF4-FFF2-40B4-BE49-F238E27FC236}">
              <a16:creationId xmlns:a16="http://schemas.microsoft.com/office/drawing/2014/main" id="{71FC16B2-A7BE-CC90-4836-3D218A44408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2" name="Text Box 27">
          <a:extLst>
            <a:ext uri="{FF2B5EF4-FFF2-40B4-BE49-F238E27FC236}">
              <a16:creationId xmlns:a16="http://schemas.microsoft.com/office/drawing/2014/main" id="{77F13C9D-9545-84E1-BC6C-EFB029B29BA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3" name="Text Box 28">
          <a:extLst>
            <a:ext uri="{FF2B5EF4-FFF2-40B4-BE49-F238E27FC236}">
              <a16:creationId xmlns:a16="http://schemas.microsoft.com/office/drawing/2014/main" id="{7258ACB1-A664-A84F-2715-CAD3CB02FAF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4" name="Text Box 29">
          <a:extLst>
            <a:ext uri="{FF2B5EF4-FFF2-40B4-BE49-F238E27FC236}">
              <a16:creationId xmlns:a16="http://schemas.microsoft.com/office/drawing/2014/main" id="{FB4B9C69-5206-DD94-D17E-B1598B52145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5" name="Text Box 30">
          <a:extLst>
            <a:ext uri="{FF2B5EF4-FFF2-40B4-BE49-F238E27FC236}">
              <a16:creationId xmlns:a16="http://schemas.microsoft.com/office/drawing/2014/main" id="{A866FD54-C484-08EA-0552-AB70DC96485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6" name="Text Box 31">
          <a:extLst>
            <a:ext uri="{FF2B5EF4-FFF2-40B4-BE49-F238E27FC236}">
              <a16:creationId xmlns:a16="http://schemas.microsoft.com/office/drawing/2014/main" id="{6C28929B-A5A0-FA7E-C504-9387C6925AC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7" name="Text Box 32">
          <a:extLst>
            <a:ext uri="{FF2B5EF4-FFF2-40B4-BE49-F238E27FC236}">
              <a16:creationId xmlns:a16="http://schemas.microsoft.com/office/drawing/2014/main" id="{4EEC8C73-79F7-F661-FE67-2351A0568CF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8" name="Text Box 33">
          <a:extLst>
            <a:ext uri="{FF2B5EF4-FFF2-40B4-BE49-F238E27FC236}">
              <a16:creationId xmlns:a16="http://schemas.microsoft.com/office/drawing/2014/main" id="{153FBD1F-DD90-F0D5-4CF1-071082124D2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69" name="Text Box 34">
          <a:extLst>
            <a:ext uri="{FF2B5EF4-FFF2-40B4-BE49-F238E27FC236}">
              <a16:creationId xmlns:a16="http://schemas.microsoft.com/office/drawing/2014/main" id="{82E0FF15-03E0-270F-EA68-484C2E38075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0" name="Text Box 35">
          <a:extLst>
            <a:ext uri="{FF2B5EF4-FFF2-40B4-BE49-F238E27FC236}">
              <a16:creationId xmlns:a16="http://schemas.microsoft.com/office/drawing/2014/main" id="{1FA680AF-343F-DD77-6793-4D2D3B49808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1" name="Text Box 36">
          <a:extLst>
            <a:ext uri="{FF2B5EF4-FFF2-40B4-BE49-F238E27FC236}">
              <a16:creationId xmlns:a16="http://schemas.microsoft.com/office/drawing/2014/main" id="{54F986E4-7F14-EC95-7ED6-0CB252B6A07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2" name="Text Box 37">
          <a:extLst>
            <a:ext uri="{FF2B5EF4-FFF2-40B4-BE49-F238E27FC236}">
              <a16:creationId xmlns:a16="http://schemas.microsoft.com/office/drawing/2014/main" id="{C5F7E5B2-3CBB-D97C-E0AA-C6A6F7DE993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3" name="Text Box 38">
          <a:extLst>
            <a:ext uri="{FF2B5EF4-FFF2-40B4-BE49-F238E27FC236}">
              <a16:creationId xmlns:a16="http://schemas.microsoft.com/office/drawing/2014/main" id="{0181ED71-421C-035D-23FC-0291F0CB8C3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4" name="Text Box 39">
          <a:extLst>
            <a:ext uri="{FF2B5EF4-FFF2-40B4-BE49-F238E27FC236}">
              <a16:creationId xmlns:a16="http://schemas.microsoft.com/office/drawing/2014/main" id="{5CBACCC5-168E-D191-38B7-220642B5766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5" name="Text Box 40">
          <a:extLst>
            <a:ext uri="{FF2B5EF4-FFF2-40B4-BE49-F238E27FC236}">
              <a16:creationId xmlns:a16="http://schemas.microsoft.com/office/drawing/2014/main" id="{27615CE2-9507-01E4-2D90-DE0DA2BB4A8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6" name="Text Box 41">
          <a:extLst>
            <a:ext uri="{FF2B5EF4-FFF2-40B4-BE49-F238E27FC236}">
              <a16:creationId xmlns:a16="http://schemas.microsoft.com/office/drawing/2014/main" id="{0507943B-4523-F70E-D059-D9E84EB70BC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7" name="Text Box 42">
          <a:extLst>
            <a:ext uri="{FF2B5EF4-FFF2-40B4-BE49-F238E27FC236}">
              <a16:creationId xmlns:a16="http://schemas.microsoft.com/office/drawing/2014/main" id="{E2592A86-EF80-16AB-768A-585B6C5EF72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8" name="Text Box 43">
          <a:extLst>
            <a:ext uri="{FF2B5EF4-FFF2-40B4-BE49-F238E27FC236}">
              <a16:creationId xmlns:a16="http://schemas.microsoft.com/office/drawing/2014/main" id="{FF513D89-CD7C-5B66-EC84-B089B2DC7C1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79" name="Text Box 44">
          <a:extLst>
            <a:ext uri="{FF2B5EF4-FFF2-40B4-BE49-F238E27FC236}">
              <a16:creationId xmlns:a16="http://schemas.microsoft.com/office/drawing/2014/main" id="{B9B20AB9-0FFF-87B6-D622-EB6C636195E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0" name="Text Box 45">
          <a:extLst>
            <a:ext uri="{FF2B5EF4-FFF2-40B4-BE49-F238E27FC236}">
              <a16:creationId xmlns:a16="http://schemas.microsoft.com/office/drawing/2014/main" id="{28EA3D41-2B3E-B884-F955-2E8FB1E61FD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1" name="Text Box 46">
          <a:extLst>
            <a:ext uri="{FF2B5EF4-FFF2-40B4-BE49-F238E27FC236}">
              <a16:creationId xmlns:a16="http://schemas.microsoft.com/office/drawing/2014/main" id="{2B0E742D-5E1D-26E6-900E-926BC5B5C51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2" name="Text Box 47">
          <a:extLst>
            <a:ext uri="{FF2B5EF4-FFF2-40B4-BE49-F238E27FC236}">
              <a16:creationId xmlns:a16="http://schemas.microsoft.com/office/drawing/2014/main" id="{74D33CC1-35EF-79BA-2307-7B795C35E4C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3" name="Text Box 48">
          <a:extLst>
            <a:ext uri="{FF2B5EF4-FFF2-40B4-BE49-F238E27FC236}">
              <a16:creationId xmlns:a16="http://schemas.microsoft.com/office/drawing/2014/main" id="{2230446B-2407-A64A-BBCC-22608D4B0DF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2452584" name="Text Box 49">
          <a:extLst>
            <a:ext uri="{FF2B5EF4-FFF2-40B4-BE49-F238E27FC236}">
              <a16:creationId xmlns:a16="http://schemas.microsoft.com/office/drawing/2014/main" id="{8D8CDAED-4E66-2E92-158A-79A808CF2B96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5" name="Text Box 50">
          <a:extLst>
            <a:ext uri="{FF2B5EF4-FFF2-40B4-BE49-F238E27FC236}">
              <a16:creationId xmlns:a16="http://schemas.microsoft.com/office/drawing/2014/main" id="{A91785B6-B7C7-B5A1-75A4-98DC71556E6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6" name="Text Box 51">
          <a:extLst>
            <a:ext uri="{FF2B5EF4-FFF2-40B4-BE49-F238E27FC236}">
              <a16:creationId xmlns:a16="http://schemas.microsoft.com/office/drawing/2014/main" id="{3A3E3CA1-E87A-B3D1-9EBB-D6849256CBE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7" name="Text Box 52">
          <a:extLst>
            <a:ext uri="{FF2B5EF4-FFF2-40B4-BE49-F238E27FC236}">
              <a16:creationId xmlns:a16="http://schemas.microsoft.com/office/drawing/2014/main" id="{EB729A2A-67F1-7FD5-CA3B-95143438C6E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8" name="Text Box 53">
          <a:extLst>
            <a:ext uri="{FF2B5EF4-FFF2-40B4-BE49-F238E27FC236}">
              <a16:creationId xmlns:a16="http://schemas.microsoft.com/office/drawing/2014/main" id="{A27844ED-D041-351D-081F-C7DB81992A0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89" name="Text Box 54">
          <a:extLst>
            <a:ext uri="{FF2B5EF4-FFF2-40B4-BE49-F238E27FC236}">
              <a16:creationId xmlns:a16="http://schemas.microsoft.com/office/drawing/2014/main" id="{3E04DA37-036A-335E-5E45-C0433E34FEB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0" name="Text Box 55">
          <a:extLst>
            <a:ext uri="{FF2B5EF4-FFF2-40B4-BE49-F238E27FC236}">
              <a16:creationId xmlns:a16="http://schemas.microsoft.com/office/drawing/2014/main" id="{FAA3FE1D-1A67-6272-BCA3-F6C0E2192AC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1" name="Text Box 56">
          <a:extLst>
            <a:ext uri="{FF2B5EF4-FFF2-40B4-BE49-F238E27FC236}">
              <a16:creationId xmlns:a16="http://schemas.microsoft.com/office/drawing/2014/main" id="{9BDC4C06-6F11-DBF5-9BFC-3568B515863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2" name="Text Box 57">
          <a:extLst>
            <a:ext uri="{FF2B5EF4-FFF2-40B4-BE49-F238E27FC236}">
              <a16:creationId xmlns:a16="http://schemas.microsoft.com/office/drawing/2014/main" id="{9C440178-39DF-899D-835C-3697B2AD6E6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3" name="Text Box 58">
          <a:extLst>
            <a:ext uri="{FF2B5EF4-FFF2-40B4-BE49-F238E27FC236}">
              <a16:creationId xmlns:a16="http://schemas.microsoft.com/office/drawing/2014/main" id="{B20E3844-4CBB-9AAE-0326-84F1ABE3389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4" name="Text Box 59">
          <a:extLst>
            <a:ext uri="{FF2B5EF4-FFF2-40B4-BE49-F238E27FC236}">
              <a16:creationId xmlns:a16="http://schemas.microsoft.com/office/drawing/2014/main" id="{111EA5B7-E227-FEDA-36B2-BCE24E17B1D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5" name="Text Box 60">
          <a:extLst>
            <a:ext uri="{FF2B5EF4-FFF2-40B4-BE49-F238E27FC236}">
              <a16:creationId xmlns:a16="http://schemas.microsoft.com/office/drawing/2014/main" id="{401EAE8E-D2B5-4261-6110-FB37352DA46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6" name="Text Box 61">
          <a:extLst>
            <a:ext uri="{FF2B5EF4-FFF2-40B4-BE49-F238E27FC236}">
              <a16:creationId xmlns:a16="http://schemas.microsoft.com/office/drawing/2014/main" id="{929B227F-A964-F170-E455-4DA8C954DE1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7" name="Text Box 62">
          <a:extLst>
            <a:ext uri="{FF2B5EF4-FFF2-40B4-BE49-F238E27FC236}">
              <a16:creationId xmlns:a16="http://schemas.microsoft.com/office/drawing/2014/main" id="{1BF4806F-4B06-2F46-2899-DCC83FCA976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8" name="Text Box 63">
          <a:extLst>
            <a:ext uri="{FF2B5EF4-FFF2-40B4-BE49-F238E27FC236}">
              <a16:creationId xmlns:a16="http://schemas.microsoft.com/office/drawing/2014/main" id="{E46052CA-A5CA-822B-8E03-3BBA3811E90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599" name="Text Box 64">
          <a:extLst>
            <a:ext uri="{FF2B5EF4-FFF2-40B4-BE49-F238E27FC236}">
              <a16:creationId xmlns:a16="http://schemas.microsoft.com/office/drawing/2014/main" id="{1377BDA8-FFF1-4206-C631-D6B71C41C86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0" name="Text Box 65">
          <a:extLst>
            <a:ext uri="{FF2B5EF4-FFF2-40B4-BE49-F238E27FC236}">
              <a16:creationId xmlns:a16="http://schemas.microsoft.com/office/drawing/2014/main" id="{1555621D-3217-4022-260F-CBFEAF9AF60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1" name="Text Box 66">
          <a:extLst>
            <a:ext uri="{FF2B5EF4-FFF2-40B4-BE49-F238E27FC236}">
              <a16:creationId xmlns:a16="http://schemas.microsoft.com/office/drawing/2014/main" id="{9EE518E4-8101-DDBC-C279-0AAA4108169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2" name="Text Box 67">
          <a:extLst>
            <a:ext uri="{FF2B5EF4-FFF2-40B4-BE49-F238E27FC236}">
              <a16:creationId xmlns:a16="http://schemas.microsoft.com/office/drawing/2014/main" id="{B662B2C0-1345-A0B6-39A4-06D019F8305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3" name="Text Box 68">
          <a:extLst>
            <a:ext uri="{FF2B5EF4-FFF2-40B4-BE49-F238E27FC236}">
              <a16:creationId xmlns:a16="http://schemas.microsoft.com/office/drawing/2014/main" id="{E3DD478C-72C6-D8FA-7868-9700B1AEEC3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4" name="Text Box 69">
          <a:extLst>
            <a:ext uri="{FF2B5EF4-FFF2-40B4-BE49-F238E27FC236}">
              <a16:creationId xmlns:a16="http://schemas.microsoft.com/office/drawing/2014/main" id="{7313E507-DA45-C998-EB44-55A75CCE4F3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5" name="Text Box 70">
          <a:extLst>
            <a:ext uri="{FF2B5EF4-FFF2-40B4-BE49-F238E27FC236}">
              <a16:creationId xmlns:a16="http://schemas.microsoft.com/office/drawing/2014/main" id="{E9025898-6BFA-85C7-AA85-9E514118B41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6" name="Text Box 71">
          <a:extLst>
            <a:ext uri="{FF2B5EF4-FFF2-40B4-BE49-F238E27FC236}">
              <a16:creationId xmlns:a16="http://schemas.microsoft.com/office/drawing/2014/main" id="{A446DB81-C3A4-1EF4-4CA5-E2EF43032C3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7" name="Text Box 72">
          <a:extLst>
            <a:ext uri="{FF2B5EF4-FFF2-40B4-BE49-F238E27FC236}">
              <a16:creationId xmlns:a16="http://schemas.microsoft.com/office/drawing/2014/main" id="{579CC460-D424-0ED6-AEA9-0E6374DF50A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2452608" name="Text Box 73">
          <a:extLst>
            <a:ext uri="{FF2B5EF4-FFF2-40B4-BE49-F238E27FC236}">
              <a16:creationId xmlns:a16="http://schemas.microsoft.com/office/drawing/2014/main" id="{19773BF9-C2AB-CB90-AC28-748949F94698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09" name="Text Box 74">
          <a:extLst>
            <a:ext uri="{FF2B5EF4-FFF2-40B4-BE49-F238E27FC236}">
              <a16:creationId xmlns:a16="http://schemas.microsoft.com/office/drawing/2014/main" id="{BEADD7B4-EF15-44AA-947F-18B6250FB9E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0" name="Text Box 75">
          <a:extLst>
            <a:ext uri="{FF2B5EF4-FFF2-40B4-BE49-F238E27FC236}">
              <a16:creationId xmlns:a16="http://schemas.microsoft.com/office/drawing/2014/main" id="{5DCE2208-4F12-6D82-A957-11327BF716B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1" name="Text Box 76">
          <a:extLst>
            <a:ext uri="{FF2B5EF4-FFF2-40B4-BE49-F238E27FC236}">
              <a16:creationId xmlns:a16="http://schemas.microsoft.com/office/drawing/2014/main" id="{55838EAC-69D5-BB95-9400-8E8D1FBD605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2" name="Text Box 77">
          <a:extLst>
            <a:ext uri="{FF2B5EF4-FFF2-40B4-BE49-F238E27FC236}">
              <a16:creationId xmlns:a16="http://schemas.microsoft.com/office/drawing/2014/main" id="{A3A0F780-692F-4BAF-C2EA-122525C2186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3" name="Text Box 78">
          <a:extLst>
            <a:ext uri="{FF2B5EF4-FFF2-40B4-BE49-F238E27FC236}">
              <a16:creationId xmlns:a16="http://schemas.microsoft.com/office/drawing/2014/main" id="{AAA7D824-B4E4-BF0E-5596-77A8F6AC488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4" name="Text Box 79">
          <a:extLst>
            <a:ext uri="{FF2B5EF4-FFF2-40B4-BE49-F238E27FC236}">
              <a16:creationId xmlns:a16="http://schemas.microsoft.com/office/drawing/2014/main" id="{5E923F83-5B27-A873-7D46-B8B71149EC7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5" name="Text Box 80">
          <a:extLst>
            <a:ext uri="{FF2B5EF4-FFF2-40B4-BE49-F238E27FC236}">
              <a16:creationId xmlns:a16="http://schemas.microsoft.com/office/drawing/2014/main" id="{AA5299D7-24E0-FAE1-59C0-66424A9A282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6" name="Text Box 81">
          <a:extLst>
            <a:ext uri="{FF2B5EF4-FFF2-40B4-BE49-F238E27FC236}">
              <a16:creationId xmlns:a16="http://schemas.microsoft.com/office/drawing/2014/main" id="{B28C9DC7-0891-123F-242B-6D6F8953A27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7" name="Text Box 82">
          <a:extLst>
            <a:ext uri="{FF2B5EF4-FFF2-40B4-BE49-F238E27FC236}">
              <a16:creationId xmlns:a16="http://schemas.microsoft.com/office/drawing/2014/main" id="{485E45BC-13E6-BE5E-DD39-56E44B7AD33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8" name="Text Box 83">
          <a:extLst>
            <a:ext uri="{FF2B5EF4-FFF2-40B4-BE49-F238E27FC236}">
              <a16:creationId xmlns:a16="http://schemas.microsoft.com/office/drawing/2014/main" id="{EAC4585C-2CD5-2F02-73C9-88A643BEE00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19" name="Text Box 84">
          <a:extLst>
            <a:ext uri="{FF2B5EF4-FFF2-40B4-BE49-F238E27FC236}">
              <a16:creationId xmlns:a16="http://schemas.microsoft.com/office/drawing/2014/main" id="{EC7786A2-B338-7D40-D2F3-4AD3FAC439A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0" name="Text Box 85">
          <a:extLst>
            <a:ext uri="{FF2B5EF4-FFF2-40B4-BE49-F238E27FC236}">
              <a16:creationId xmlns:a16="http://schemas.microsoft.com/office/drawing/2014/main" id="{880A5B41-94E6-B612-AC2A-5F961041733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1" name="Text Box 86">
          <a:extLst>
            <a:ext uri="{FF2B5EF4-FFF2-40B4-BE49-F238E27FC236}">
              <a16:creationId xmlns:a16="http://schemas.microsoft.com/office/drawing/2014/main" id="{D6222273-52DC-026D-DFAA-A1260069FCA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2" name="Text Box 87">
          <a:extLst>
            <a:ext uri="{FF2B5EF4-FFF2-40B4-BE49-F238E27FC236}">
              <a16:creationId xmlns:a16="http://schemas.microsoft.com/office/drawing/2014/main" id="{DBDF21D8-C88C-8E3F-9801-4CA271CADA1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3" name="Text Box 88">
          <a:extLst>
            <a:ext uri="{FF2B5EF4-FFF2-40B4-BE49-F238E27FC236}">
              <a16:creationId xmlns:a16="http://schemas.microsoft.com/office/drawing/2014/main" id="{EA3F6925-4D42-F259-7779-8F64250B1DD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4" name="Text Box 89">
          <a:extLst>
            <a:ext uri="{FF2B5EF4-FFF2-40B4-BE49-F238E27FC236}">
              <a16:creationId xmlns:a16="http://schemas.microsoft.com/office/drawing/2014/main" id="{D0742BE3-A527-97BB-F247-E8B1D76953B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5" name="Text Box 90">
          <a:extLst>
            <a:ext uri="{FF2B5EF4-FFF2-40B4-BE49-F238E27FC236}">
              <a16:creationId xmlns:a16="http://schemas.microsoft.com/office/drawing/2014/main" id="{7B3393DC-48DF-1575-1957-3DED761BC57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6" name="Text Box 91">
          <a:extLst>
            <a:ext uri="{FF2B5EF4-FFF2-40B4-BE49-F238E27FC236}">
              <a16:creationId xmlns:a16="http://schemas.microsoft.com/office/drawing/2014/main" id="{D6A2B8AD-46F1-5A45-2010-44773046180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7" name="Text Box 92">
          <a:extLst>
            <a:ext uri="{FF2B5EF4-FFF2-40B4-BE49-F238E27FC236}">
              <a16:creationId xmlns:a16="http://schemas.microsoft.com/office/drawing/2014/main" id="{606DC095-39B5-DE17-2DDC-90C5E1496D2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8" name="Text Box 93">
          <a:extLst>
            <a:ext uri="{FF2B5EF4-FFF2-40B4-BE49-F238E27FC236}">
              <a16:creationId xmlns:a16="http://schemas.microsoft.com/office/drawing/2014/main" id="{5F4AE32C-5741-D79C-147A-AFF7E9DCA44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29" name="Text Box 94">
          <a:extLst>
            <a:ext uri="{FF2B5EF4-FFF2-40B4-BE49-F238E27FC236}">
              <a16:creationId xmlns:a16="http://schemas.microsoft.com/office/drawing/2014/main" id="{5AC99E18-24FB-6925-3F75-2F269C6A7CD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0" name="Text Box 95">
          <a:extLst>
            <a:ext uri="{FF2B5EF4-FFF2-40B4-BE49-F238E27FC236}">
              <a16:creationId xmlns:a16="http://schemas.microsoft.com/office/drawing/2014/main" id="{E9F3D6D6-50CD-240B-FFA0-9C58A8144B6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1" name="Text Box 96">
          <a:extLst>
            <a:ext uri="{FF2B5EF4-FFF2-40B4-BE49-F238E27FC236}">
              <a16:creationId xmlns:a16="http://schemas.microsoft.com/office/drawing/2014/main" id="{44EF3388-D1FB-DCE7-C273-A79B247B3F0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2452632" name="Text Box 97">
          <a:extLst>
            <a:ext uri="{FF2B5EF4-FFF2-40B4-BE49-F238E27FC236}">
              <a16:creationId xmlns:a16="http://schemas.microsoft.com/office/drawing/2014/main" id="{2B815BF9-B19B-4571-B24B-E24FFCD38D30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3" name="Text Box 98">
          <a:extLst>
            <a:ext uri="{FF2B5EF4-FFF2-40B4-BE49-F238E27FC236}">
              <a16:creationId xmlns:a16="http://schemas.microsoft.com/office/drawing/2014/main" id="{8153C592-22BE-5CD7-0E9E-D57F12EBFF7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4" name="Text Box 99">
          <a:extLst>
            <a:ext uri="{FF2B5EF4-FFF2-40B4-BE49-F238E27FC236}">
              <a16:creationId xmlns:a16="http://schemas.microsoft.com/office/drawing/2014/main" id="{8EBB108E-ACC1-9A53-3985-757B62DBB77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5" name="Text Box 100">
          <a:extLst>
            <a:ext uri="{FF2B5EF4-FFF2-40B4-BE49-F238E27FC236}">
              <a16:creationId xmlns:a16="http://schemas.microsoft.com/office/drawing/2014/main" id="{8B9907C4-C7D4-48FA-C485-E3943AA0A5B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6" name="Text Box 101">
          <a:extLst>
            <a:ext uri="{FF2B5EF4-FFF2-40B4-BE49-F238E27FC236}">
              <a16:creationId xmlns:a16="http://schemas.microsoft.com/office/drawing/2014/main" id="{B37FFAD4-1325-B3B4-5004-D77EC27139D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7" name="Text Box 102">
          <a:extLst>
            <a:ext uri="{FF2B5EF4-FFF2-40B4-BE49-F238E27FC236}">
              <a16:creationId xmlns:a16="http://schemas.microsoft.com/office/drawing/2014/main" id="{B37388F7-1BA0-71D6-F99A-C9ECB341943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8" name="Text Box 103">
          <a:extLst>
            <a:ext uri="{FF2B5EF4-FFF2-40B4-BE49-F238E27FC236}">
              <a16:creationId xmlns:a16="http://schemas.microsoft.com/office/drawing/2014/main" id="{D8B325FF-EF04-DE15-7F04-5181EA82D55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39" name="Text Box 104">
          <a:extLst>
            <a:ext uri="{FF2B5EF4-FFF2-40B4-BE49-F238E27FC236}">
              <a16:creationId xmlns:a16="http://schemas.microsoft.com/office/drawing/2014/main" id="{41EF40CA-7164-9075-E93B-0CD4EE63960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0" name="Text Box 105">
          <a:extLst>
            <a:ext uri="{FF2B5EF4-FFF2-40B4-BE49-F238E27FC236}">
              <a16:creationId xmlns:a16="http://schemas.microsoft.com/office/drawing/2014/main" id="{38DCB712-DD7A-EF95-2289-A8BD23C7499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1" name="Text Box 106">
          <a:extLst>
            <a:ext uri="{FF2B5EF4-FFF2-40B4-BE49-F238E27FC236}">
              <a16:creationId xmlns:a16="http://schemas.microsoft.com/office/drawing/2014/main" id="{4C5DA1F2-8DD8-2FDC-820B-236DE9A7B48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2" name="Text Box 107">
          <a:extLst>
            <a:ext uri="{FF2B5EF4-FFF2-40B4-BE49-F238E27FC236}">
              <a16:creationId xmlns:a16="http://schemas.microsoft.com/office/drawing/2014/main" id="{EF91A43A-4DC0-F4C3-0C16-A5166AC6E02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3" name="Text Box 108">
          <a:extLst>
            <a:ext uri="{FF2B5EF4-FFF2-40B4-BE49-F238E27FC236}">
              <a16:creationId xmlns:a16="http://schemas.microsoft.com/office/drawing/2014/main" id="{F3BBD4C6-A604-FE3E-ED53-668F4D34658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4" name="Text Box 109">
          <a:extLst>
            <a:ext uri="{FF2B5EF4-FFF2-40B4-BE49-F238E27FC236}">
              <a16:creationId xmlns:a16="http://schemas.microsoft.com/office/drawing/2014/main" id="{898BE9EB-A6BC-13CC-75E8-BAA1BDD914D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5" name="Text Box 110">
          <a:extLst>
            <a:ext uri="{FF2B5EF4-FFF2-40B4-BE49-F238E27FC236}">
              <a16:creationId xmlns:a16="http://schemas.microsoft.com/office/drawing/2014/main" id="{882249BD-5F06-7F8B-03E7-C47D4879601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6" name="Text Box 111">
          <a:extLst>
            <a:ext uri="{FF2B5EF4-FFF2-40B4-BE49-F238E27FC236}">
              <a16:creationId xmlns:a16="http://schemas.microsoft.com/office/drawing/2014/main" id="{FC19D979-DE60-3387-276D-E5B7F828C81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7" name="Text Box 112">
          <a:extLst>
            <a:ext uri="{FF2B5EF4-FFF2-40B4-BE49-F238E27FC236}">
              <a16:creationId xmlns:a16="http://schemas.microsoft.com/office/drawing/2014/main" id="{4F3009D5-FD74-7D62-724A-280793C4A9A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8" name="Text Box 113">
          <a:extLst>
            <a:ext uri="{FF2B5EF4-FFF2-40B4-BE49-F238E27FC236}">
              <a16:creationId xmlns:a16="http://schemas.microsoft.com/office/drawing/2014/main" id="{06183866-E3CC-FB0B-9ADB-DBA8687A28E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49" name="Text Box 114">
          <a:extLst>
            <a:ext uri="{FF2B5EF4-FFF2-40B4-BE49-F238E27FC236}">
              <a16:creationId xmlns:a16="http://schemas.microsoft.com/office/drawing/2014/main" id="{8A8A8DBC-3949-ADD8-6FDF-FE5082F61B5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0" name="Text Box 115">
          <a:extLst>
            <a:ext uri="{FF2B5EF4-FFF2-40B4-BE49-F238E27FC236}">
              <a16:creationId xmlns:a16="http://schemas.microsoft.com/office/drawing/2014/main" id="{E0927A31-6B3A-143B-0BA4-9CC2379B5E4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1" name="Text Box 116">
          <a:extLst>
            <a:ext uri="{FF2B5EF4-FFF2-40B4-BE49-F238E27FC236}">
              <a16:creationId xmlns:a16="http://schemas.microsoft.com/office/drawing/2014/main" id="{5AEF61BB-0195-8968-52C8-B4483B8D160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2" name="Text Box 117">
          <a:extLst>
            <a:ext uri="{FF2B5EF4-FFF2-40B4-BE49-F238E27FC236}">
              <a16:creationId xmlns:a16="http://schemas.microsoft.com/office/drawing/2014/main" id="{006254A2-0EBA-ABA4-C279-B6D1017C398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3" name="Text Box 118">
          <a:extLst>
            <a:ext uri="{FF2B5EF4-FFF2-40B4-BE49-F238E27FC236}">
              <a16:creationId xmlns:a16="http://schemas.microsoft.com/office/drawing/2014/main" id="{554E3FA0-951C-88CF-8B99-209F53CB868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4" name="Text Box 119">
          <a:extLst>
            <a:ext uri="{FF2B5EF4-FFF2-40B4-BE49-F238E27FC236}">
              <a16:creationId xmlns:a16="http://schemas.microsoft.com/office/drawing/2014/main" id="{33689FF0-0026-1E4D-41DE-7562A5173B6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5" name="Text Box 120">
          <a:extLst>
            <a:ext uri="{FF2B5EF4-FFF2-40B4-BE49-F238E27FC236}">
              <a16:creationId xmlns:a16="http://schemas.microsoft.com/office/drawing/2014/main" id="{9160B331-882E-3487-4E38-C104F87076E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2452656" name="Text Box 121">
          <a:extLst>
            <a:ext uri="{FF2B5EF4-FFF2-40B4-BE49-F238E27FC236}">
              <a16:creationId xmlns:a16="http://schemas.microsoft.com/office/drawing/2014/main" id="{DD286CA1-8FA8-9E5A-BDD9-77A29E783D4B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7" name="Text Box 122">
          <a:extLst>
            <a:ext uri="{FF2B5EF4-FFF2-40B4-BE49-F238E27FC236}">
              <a16:creationId xmlns:a16="http://schemas.microsoft.com/office/drawing/2014/main" id="{5480494D-22BD-7863-DC70-F8E2AB2D326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8" name="Text Box 123">
          <a:extLst>
            <a:ext uri="{FF2B5EF4-FFF2-40B4-BE49-F238E27FC236}">
              <a16:creationId xmlns:a16="http://schemas.microsoft.com/office/drawing/2014/main" id="{69EEF9BB-D3F7-D3C2-7CA4-2C113039A01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59" name="Text Box 124">
          <a:extLst>
            <a:ext uri="{FF2B5EF4-FFF2-40B4-BE49-F238E27FC236}">
              <a16:creationId xmlns:a16="http://schemas.microsoft.com/office/drawing/2014/main" id="{C01D3D52-3BDC-D81E-3FCB-1198D5EE6B4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0" name="Text Box 125">
          <a:extLst>
            <a:ext uri="{FF2B5EF4-FFF2-40B4-BE49-F238E27FC236}">
              <a16:creationId xmlns:a16="http://schemas.microsoft.com/office/drawing/2014/main" id="{F5885EF9-DF5D-9589-2699-4984AD2098E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1" name="Text Box 126">
          <a:extLst>
            <a:ext uri="{FF2B5EF4-FFF2-40B4-BE49-F238E27FC236}">
              <a16:creationId xmlns:a16="http://schemas.microsoft.com/office/drawing/2014/main" id="{7ADA823A-B56D-F25D-8A6B-DDB38E65325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2" name="Text Box 127">
          <a:extLst>
            <a:ext uri="{FF2B5EF4-FFF2-40B4-BE49-F238E27FC236}">
              <a16:creationId xmlns:a16="http://schemas.microsoft.com/office/drawing/2014/main" id="{856880D4-7308-35CE-18F5-2F84052AF4A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3" name="Text Box 128">
          <a:extLst>
            <a:ext uri="{FF2B5EF4-FFF2-40B4-BE49-F238E27FC236}">
              <a16:creationId xmlns:a16="http://schemas.microsoft.com/office/drawing/2014/main" id="{096E1D37-0C5D-F6F6-69D3-B4BD0DCB494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4" name="Text Box 129">
          <a:extLst>
            <a:ext uri="{FF2B5EF4-FFF2-40B4-BE49-F238E27FC236}">
              <a16:creationId xmlns:a16="http://schemas.microsoft.com/office/drawing/2014/main" id="{001CDB5F-D3A6-ACF6-C235-B660C40034B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5" name="Text Box 130">
          <a:extLst>
            <a:ext uri="{FF2B5EF4-FFF2-40B4-BE49-F238E27FC236}">
              <a16:creationId xmlns:a16="http://schemas.microsoft.com/office/drawing/2014/main" id="{6C89CC95-06A6-F675-F434-C770B421303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6" name="Text Box 131">
          <a:extLst>
            <a:ext uri="{FF2B5EF4-FFF2-40B4-BE49-F238E27FC236}">
              <a16:creationId xmlns:a16="http://schemas.microsoft.com/office/drawing/2014/main" id="{1029013D-A5D3-57FC-4A0A-60322687D4C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7" name="Text Box 132">
          <a:extLst>
            <a:ext uri="{FF2B5EF4-FFF2-40B4-BE49-F238E27FC236}">
              <a16:creationId xmlns:a16="http://schemas.microsoft.com/office/drawing/2014/main" id="{38C38FBD-A0AF-95F7-20DD-3EE1000EA40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8" name="Text Box 133">
          <a:extLst>
            <a:ext uri="{FF2B5EF4-FFF2-40B4-BE49-F238E27FC236}">
              <a16:creationId xmlns:a16="http://schemas.microsoft.com/office/drawing/2014/main" id="{B0DA1022-0C51-20F7-E4E9-B058ED6D6D7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69" name="Text Box 134">
          <a:extLst>
            <a:ext uri="{FF2B5EF4-FFF2-40B4-BE49-F238E27FC236}">
              <a16:creationId xmlns:a16="http://schemas.microsoft.com/office/drawing/2014/main" id="{2A80B1C7-573C-3FA5-1B85-5C19E90400E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0" name="Text Box 135">
          <a:extLst>
            <a:ext uri="{FF2B5EF4-FFF2-40B4-BE49-F238E27FC236}">
              <a16:creationId xmlns:a16="http://schemas.microsoft.com/office/drawing/2014/main" id="{D5CF6B7D-1E56-D90A-283C-F388B3AAD35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1" name="Text Box 136">
          <a:extLst>
            <a:ext uri="{FF2B5EF4-FFF2-40B4-BE49-F238E27FC236}">
              <a16:creationId xmlns:a16="http://schemas.microsoft.com/office/drawing/2014/main" id="{CBBAB66D-001C-ABCF-B132-40BFFEEAD07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2" name="Text Box 137">
          <a:extLst>
            <a:ext uri="{FF2B5EF4-FFF2-40B4-BE49-F238E27FC236}">
              <a16:creationId xmlns:a16="http://schemas.microsoft.com/office/drawing/2014/main" id="{8B4A54B5-2C3B-1BDF-6B93-F47E2236A86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3" name="Text Box 138">
          <a:extLst>
            <a:ext uri="{FF2B5EF4-FFF2-40B4-BE49-F238E27FC236}">
              <a16:creationId xmlns:a16="http://schemas.microsoft.com/office/drawing/2014/main" id="{689EBC2A-7CD1-DA0D-25C6-3D0FB794539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4" name="Text Box 139">
          <a:extLst>
            <a:ext uri="{FF2B5EF4-FFF2-40B4-BE49-F238E27FC236}">
              <a16:creationId xmlns:a16="http://schemas.microsoft.com/office/drawing/2014/main" id="{A06EBA9A-A0B7-DCA0-2FBE-389014A4D83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5" name="Text Box 140">
          <a:extLst>
            <a:ext uri="{FF2B5EF4-FFF2-40B4-BE49-F238E27FC236}">
              <a16:creationId xmlns:a16="http://schemas.microsoft.com/office/drawing/2014/main" id="{3DAB14E0-1BF4-7C37-F78A-1F199A9218D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6" name="Text Box 141">
          <a:extLst>
            <a:ext uri="{FF2B5EF4-FFF2-40B4-BE49-F238E27FC236}">
              <a16:creationId xmlns:a16="http://schemas.microsoft.com/office/drawing/2014/main" id="{AF0BD2E2-F7A5-273D-1507-A7CD886AF66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7" name="Text Box 142">
          <a:extLst>
            <a:ext uri="{FF2B5EF4-FFF2-40B4-BE49-F238E27FC236}">
              <a16:creationId xmlns:a16="http://schemas.microsoft.com/office/drawing/2014/main" id="{E8343FDA-2598-D6E1-9F60-0CF204392C2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8" name="Text Box 143">
          <a:extLst>
            <a:ext uri="{FF2B5EF4-FFF2-40B4-BE49-F238E27FC236}">
              <a16:creationId xmlns:a16="http://schemas.microsoft.com/office/drawing/2014/main" id="{21BF1C44-78B6-B163-8C8A-92E8C1BD4AB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10</xdr:row>
      <xdr:rowOff>95250</xdr:rowOff>
    </xdr:to>
    <xdr:sp macro="" textlink="">
      <xdr:nvSpPr>
        <xdr:cNvPr id="52452679" name="Text Box 144">
          <a:extLst>
            <a:ext uri="{FF2B5EF4-FFF2-40B4-BE49-F238E27FC236}">
              <a16:creationId xmlns:a16="http://schemas.microsoft.com/office/drawing/2014/main" id="{2F2E4943-1859-20EF-FA70-C162027F276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10</xdr:row>
      <xdr:rowOff>95250</xdr:rowOff>
    </xdr:to>
    <xdr:sp macro="" textlink="">
      <xdr:nvSpPr>
        <xdr:cNvPr id="52452680" name="Text Box 145">
          <a:extLst>
            <a:ext uri="{FF2B5EF4-FFF2-40B4-BE49-F238E27FC236}">
              <a16:creationId xmlns:a16="http://schemas.microsoft.com/office/drawing/2014/main" id="{744C95A7-59E8-F1ED-FFB3-FA9B82BDA9DC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1" name="Text Box 2">
          <a:extLst>
            <a:ext uri="{FF2B5EF4-FFF2-40B4-BE49-F238E27FC236}">
              <a16:creationId xmlns:a16="http://schemas.microsoft.com/office/drawing/2014/main" id="{9B0E635E-12FA-19F8-95D1-F7400A05397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2" name="Text Box 3">
          <a:extLst>
            <a:ext uri="{FF2B5EF4-FFF2-40B4-BE49-F238E27FC236}">
              <a16:creationId xmlns:a16="http://schemas.microsoft.com/office/drawing/2014/main" id="{8E661761-13CE-FC3F-07B4-70969643592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3" name="Text Box 4">
          <a:extLst>
            <a:ext uri="{FF2B5EF4-FFF2-40B4-BE49-F238E27FC236}">
              <a16:creationId xmlns:a16="http://schemas.microsoft.com/office/drawing/2014/main" id="{C91DBCD8-238C-7DBD-2204-05FEFC1DD8F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4" name="Text Box 5">
          <a:extLst>
            <a:ext uri="{FF2B5EF4-FFF2-40B4-BE49-F238E27FC236}">
              <a16:creationId xmlns:a16="http://schemas.microsoft.com/office/drawing/2014/main" id="{398EC9D7-CA97-4B73-43CC-4B3DDCC9074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5" name="Text Box 6">
          <a:extLst>
            <a:ext uri="{FF2B5EF4-FFF2-40B4-BE49-F238E27FC236}">
              <a16:creationId xmlns:a16="http://schemas.microsoft.com/office/drawing/2014/main" id="{47181FF0-9D64-C585-15CC-2B582FE846F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6" name="Text Box 7">
          <a:extLst>
            <a:ext uri="{FF2B5EF4-FFF2-40B4-BE49-F238E27FC236}">
              <a16:creationId xmlns:a16="http://schemas.microsoft.com/office/drawing/2014/main" id="{D31EEB85-0821-84D6-E268-55867BF5CEC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7" name="Text Box 8">
          <a:extLst>
            <a:ext uri="{FF2B5EF4-FFF2-40B4-BE49-F238E27FC236}">
              <a16:creationId xmlns:a16="http://schemas.microsoft.com/office/drawing/2014/main" id="{8F1F957B-F060-B246-7758-05D597444FC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8" name="Text Box 9">
          <a:extLst>
            <a:ext uri="{FF2B5EF4-FFF2-40B4-BE49-F238E27FC236}">
              <a16:creationId xmlns:a16="http://schemas.microsoft.com/office/drawing/2014/main" id="{0459F2E7-73D6-AE49-7EC8-0F7263357FF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89" name="Text Box 10">
          <a:extLst>
            <a:ext uri="{FF2B5EF4-FFF2-40B4-BE49-F238E27FC236}">
              <a16:creationId xmlns:a16="http://schemas.microsoft.com/office/drawing/2014/main" id="{E201EE64-CFFA-6322-C765-119895DA117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0" name="Text Box 11">
          <a:extLst>
            <a:ext uri="{FF2B5EF4-FFF2-40B4-BE49-F238E27FC236}">
              <a16:creationId xmlns:a16="http://schemas.microsoft.com/office/drawing/2014/main" id="{9A220A59-0106-34F0-CCBF-0A58B3E45CD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1" name="Text Box 12">
          <a:extLst>
            <a:ext uri="{FF2B5EF4-FFF2-40B4-BE49-F238E27FC236}">
              <a16:creationId xmlns:a16="http://schemas.microsoft.com/office/drawing/2014/main" id="{9D69907B-0BBD-F1B2-CC65-31BE7295981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2" name="Text Box 13">
          <a:extLst>
            <a:ext uri="{FF2B5EF4-FFF2-40B4-BE49-F238E27FC236}">
              <a16:creationId xmlns:a16="http://schemas.microsoft.com/office/drawing/2014/main" id="{91EC8E64-F4E7-7472-8A85-F52EF796370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3" name="Text Box 14">
          <a:extLst>
            <a:ext uri="{FF2B5EF4-FFF2-40B4-BE49-F238E27FC236}">
              <a16:creationId xmlns:a16="http://schemas.microsoft.com/office/drawing/2014/main" id="{6341EBC6-ED15-2D14-4BAB-372EE71EE62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4" name="Text Box 15">
          <a:extLst>
            <a:ext uri="{FF2B5EF4-FFF2-40B4-BE49-F238E27FC236}">
              <a16:creationId xmlns:a16="http://schemas.microsoft.com/office/drawing/2014/main" id="{B8CF0C15-F22B-B3D2-B4F6-2E307F46488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5" name="Text Box 16">
          <a:extLst>
            <a:ext uri="{FF2B5EF4-FFF2-40B4-BE49-F238E27FC236}">
              <a16:creationId xmlns:a16="http://schemas.microsoft.com/office/drawing/2014/main" id="{4A09FAFF-D500-6C22-0492-DF2449E4991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6" name="Text Box 17">
          <a:extLst>
            <a:ext uri="{FF2B5EF4-FFF2-40B4-BE49-F238E27FC236}">
              <a16:creationId xmlns:a16="http://schemas.microsoft.com/office/drawing/2014/main" id="{5423FC6D-F8C9-084C-ED6F-0ACA678B282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7" name="Text Box 18">
          <a:extLst>
            <a:ext uri="{FF2B5EF4-FFF2-40B4-BE49-F238E27FC236}">
              <a16:creationId xmlns:a16="http://schemas.microsoft.com/office/drawing/2014/main" id="{7CB3B6A9-A6D4-4578-B02F-A88DD717577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8" name="Text Box 19">
          <a:extLst>
            <a:ext uri="{FF2B5EF4-FFF2-40B4-BE49-F238E27FC236}">
              <a16:creationId xmlns:a16="http://schemas.microsoft.com/office/drawing/2014/main" id="{4DF4207C-033A-D1BB-5E85-2CDBC216D14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699" name="Text Box 20">
          <a:extLst>
            <a:ext uri="{FF2B5EF4-FFF2-40B4-BE49-F238E27FC236}">
              <a16:creationId xmlns:a16="http://schemas.microsoft.com/office/drawing/2014/main" id="{5832536F-2F7A-5D51-31FE-75A1E70A394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0" name="Text Box 21">
          <a:extLst>
            <a:ext uri="{FF2B5EF4-FFF2-40B4-BE49-F238E27FC236}">
              <a16:creationId xmlns:a16="http://schemas.microsoft.com/office/drawing/2014/main" id="{AD1B1FA4-C2BC-4EB3-A066-78A0A3B7A40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1" name="Text Box 22">
          <a:extLst>
            <a:ext uri="{FF2B5EF4-FFF2-40B4-BE49-F238E27FC236}">
              <a16:creationId xmlns:a16="http://schemas.microsoft.com/office/drawing/2014/main" id="{2C19EC29-3039-DAEA-C5BA-8E3E9EFEABF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2" name="Text Box 23">
          <a:extLst>
            <a:ext uri="{FF2B5EF4-FFF2-40B4-BE49-F238E27FC236}">
              <a16:creationId xmlns:a16="http://schemas.microsoft.com/office/drawing/2014/main" id="{6DA21FB2-A62C-3E59-0326-2F0BB55D23F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3" name="Text Box 24">
          <a:extLst>
            <a:ext uri="{FF2B5EF4-FFF2-40B4-BE49-F238E27FC236}">
              <a16:creationId xmlns:a16="http://schemas.microsoft.com/office/drawing/2014/main" id="{0930EE40-F870-E310-3EE0-932EF90911E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2452704" name="Text Box 25">
          <a:extLst>
            <a:ext uri="{FF2B5EF4-FFF2-40B4-BE49-F238E27FC236}">
              <a16:creationId xmlns:a16="http://schemas.microsoft.com/office/drawing/2014/main" id="{8A992EBA-7D7B-1613-150D-9652006DBD8A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5" name="Text Box 26">
          <a:extLst>
            <a:ext uri="{FF2B5EF4-FFF2-40B4-BE49-F238E27FC236}">
              <a16:creationId xmlns:a16="http://schemas.microsoft.com/office/drawing/2014/main" id="{193FC363-0893-0202-2F70-2448CF71D2E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6" name="Text Box 27">
          <a:extLst>
            <a:ext uri="{FF2B5EF4-FFF2-40B4-BE49-F238E27FC236}">
              <a16:creationId xmlns:a16="http://schemas.microsoft.com/office/drawing/2014/main" id="{3A2B5776-843B-A69E-760E-99C3B93E544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7" name="Text Box 28">
          <a:extLst>
            <a:ext uri="{FF2B5EF4-FFF2-40B4-BE49-F238E27FC236}">
              <a16:creationId xmlns:a16="http://schemas.microsoft.com/office/drawing/2014/main" id="{345593AB-15BE-142B-CEC5-12AE2BE8520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8" name="Text Box 29">
          <a:extLst>
            <a:ext uri="{FF2B5EF4-FFF2-40B4-BE49-F238E27FC236}">
              <a16:creationId xmlns:a16="http://schemas.microsoft.com/office/drawing/2014/main" id="{9589C895-02A1-2E95-2E6B-4E32B8B6F45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09" name="Text Box 30">
          <a:extLst>
            <a:ext uri="{FF2B5EF4-FFF2-40B4-BE49-F238E27FC236}">
              <a16:creationId xmlns:a16="http://schemas.microsoft.com/office/drawing/2014/main" id="{DAFF955D-5B91-C235-EF65-C7ED72F0EEA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0" name="Text Box 31">
          <a:extLst>
            <a:ext uri="{FF2B5EF4-FFF2-40B4-BE49-F238E27FC236}">
              <a16:creationId xmlns:a16="http://schemas.microsoft.com/office/drawing/2014/main" id="{87C62E94-4550-D4B8-F81D-AE213B297FC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1" name="Text Box 32">
          <a:extLst>
            <a:ext uri="{FF2B5EF4-FFF2-40B4-BE49-F238E27FC236}">
              <a16:creationId xmlns:a16="http://schemas.microsoft.com/office/drawing/2014/main" id="{F32150A6-5805-477E-0689-346D6D3BB18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2" name="Text Box 33">
          <a:extLst>
            <a:ext uri="{FF2B5EF4-FFF2-40B4-BE49-F238E27FC236}">
              <a16:creationId xmlns:a16="http://schemas.microsoft.com/office/drawing/2014/main" id="{3E507218-85F5-80E9-02E5-244EBEA9632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3" name="Text Box 34">
          <a:extLst>
            <a:ext uri="{FF2B5EF4-FFF2-40B4-BE49-F238E27FC236}">
              <a16:creationId xmlns:a16="http://schemas.microsoft.com/office/drawing/2014/main" id="{01E0DA36-7CAE-E2FF-97FF-BF26CAFF50F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4" name="Text Box 35">
          <a:extLst>
            <a:ext uri="{FF2B5EF4-FFF2-40B4-BE49-F238E27FC236}">
              <a16:creationId xmlns:a16="http://schemas.microsoft.com/office/drawing/2014/main" id="{3BB0D343-B069-46ED-6C80-383947A58FF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5" name="Text Box 36">
          <a:extLst>
            <a:ext uri="{FF2B5EF4-FFF2-40B4-BE49-F238E27FC236}">
              <a16:creationId xmlns:a16="http://schemas.microsoft.com/office/drawing/2014/main" id="{7133FC37-93C5-1891-40D6-B0D9A6535BC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6" name="Text Box 37">
          <a:extLst>
            <a:ext uri="{FF2B5EF4-FFF2-40B4-BE49-F238E27FC236}">
              <a16:creationId xmlns:a16="http://schemas.microsoft.com/office/drawing/2014/main" id="{F2CD4DE9-3911-F31B-E5B9-C9C2BE3D036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7" name="Text Box 38">
          <a:extLst>
            <a:ext uri="{FF2B5EF4-FFF2-40B4-BE49-F238E27FC236}">
              <a16:creationId xmlns:a16="http://schemas.microsoft.com/office/drawing/2014/main" id="{08B960CE-B1AD-33BF-9F81-3EA16A4B307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8" name="Text Box 39">
          <a:extLst>
            <a:ext uri="{FF2B5EF4-FFF2-40B4-BE49-F238E27FC236}">
              <a16:creationId xmlns:a16="http://schemas.microsoft.com/office/drawing/2014/main" id="{D463AF92-EA2A-F7E0-743C-E494FE71381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19" name="Text Box 40">
          <a:extLst>
            <a:ext uri="{FF2B5EF4-FFF2-40B4-BE49-F238E27FC236}">
              <a16:creationId xmlns:a16="http://schemas.microsoft.com/office/drawing/2014/main" id="{3C78A59A-0702-8655-29DF-807EEB652E0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0" name="Text Box 41">
          <a:extLst>
            <a:ext uri="{FF2B5EF4-FFF2-40B4-BE49-F238E27FC236}">
              <a16:creationId xmlns:a16="http://schemas.microsoft.com/office/drawing/2014/main" id="{86D136C2-44BF-C20E-949F-FF122B5BC25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1" name="Text Box 42">
          <a:extLst>
            <a:ext uri="{FF2B5EF4-FFF2-40B4-BE49-F238E27FC236}">
              <a16:creationId xmlns:a16="http://schemas.microsoft.com/office/drawing/2014/main" id="{97BEBAFB-ADB0-3388-371E-B2D29C16325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2" name="Text Box 43">
          <a:extLst>
            <a:ext uri="{FF2B5EF4-FFF2-40B4-BE49-F238E27FC236}">
              <a16:creationId xmlns:a16="http://schemas.microsoft.com/office/drawing/2014/main" id="{7577F3DC-4D8A-CF68-7F97-294A9ECD4AA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3" name="Text Box 44">
          <a:extLst>
            <a:ext uri="{FF2B5EF4-FFF2-40B4-BE49-F238E27FC236}">
              <a16:creationId xmlns:a16="http://schemas.microsoft.com/office/drawing/2014/main" id="{7A8408BC-ADFD-A523-BA17-8E1C8EC4D5C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4" name="Text Box 45">
          <a:extLst>
            <a:ext uri="{FF2B5EF4-FFF2-40B4-BE49-F238E27FC236}">
              <a16:creationId xmlns:a16="http://schemas.microsoft.com/office/drawing/2014/main" id="{9EA7EB2A-EC1C-A1CA-B02A-093CA9C634B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5" name="Text Box 46">
          <a:extLst>
            <a:ext uri="{FF2B5EF4-FFF2-40B4-BE49-F238E27FC236}">
              <a16:creationId xmlns:a16="http://schemas.microsoft.com/office/drawing/2014/main" id="{122D0702-8C79-8FFB-C372-6F9C064D717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6" name="Text Box 47">
          <a:extLst>
            <a:ext uri="{FF2B5EF4-FFF2-40B4-BE49-F238E27FC236}">
              <a16:creationId xmlns:a16="http://schemas.microsoft.com/office/drawing/2014/main" id="{94145B5B-8F26-2132-33B6-BAACD573176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7" name="Text Box 48">
          <a:extLst>
            <a:ext uri="{FF2B5EF4-FFF2-40B4-BE49-F238E27FC236}">
              <a16:creationId xmlns:a16="http://schemas.microsoft.com/office/drawing/2014/main" id="{48ABBBD7-9155-B873-9C9E-CA580B61849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2452728" name="Text Box 49">
          <a:extLst>
            <a:ext uri="{FF2B5EF4-FFF2-40B4-BE49-F238E27FC236}">
              <a16:creationId xmlns:a16="http://schemas.microsoft.com/office/drawing/2014/main" id="{C37909E2-8FA4-9F84-001D-C94DF6760600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29" name="Text Box 50">
          <a:extLst>
            <a:ext uri="{FF2B5EF4-FFF2-40B4-BE49-F238E27FC236}">
              <a16:creationId xmlns:a16="http://schemas.microsoft.com/office/drawing/2014/main" id="{175BDAE7-61FE-5783-AAC9-75CE0E0C8EA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0" name="Text Box 51">
          <a:extLst>
            <a:ext uri="{FF2B5EF4-FFF2-40B4-BE49-F238E27FC236}">
              <a16:creationId xmlns:a16="http://schemas.microsoft.com/office/drawing/2014/main" id="{A443C26B-9BB9-84D1-6F11-2A344C6ED5E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1" name="Text Box 52">
          <a:extLst>
            <a:ext uri="{FF2B5EF4-FFF2-40B4-BE49-F238E27FC236}">
              <a16:creationId xmlns:a16="http://schemas.microsoft.com/office/drawing/2014/main" id="{7EFB027E-6177-D3F2-575A-B899A123FE9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2" name="Text Box 53">
          <a:extLst>
            <a:ext uri="{FF2B5EF4-FFF2-40B4-BE49-F238E27FC236}">
              <a16:creationId xmlns:a16="http://schemas.microsoft.com/office/drawing/2014/main" id="{E290FFBF-AF38-8986-BB4C-DA3F500C91C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3" name="Text Box 54">
          <a:extLst>
            <a:ext uri="{FF2B5EF4-FFF2-40B4-BE49-F238E27FC236}">
              <a16:creationId xmlns:a16="http://schemas.microsoft.com/office/drawing/2014/main" id="{253F1B27-5534-C7D0-1F11-99DF7830B92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4" name="Text Box 55">
          <a:extLst>
            <a:ext uri="{FF2B5EF4-FFF2-40B4-BE49-F238E27FC236}">
              <a16:creationId xmlns:a16="http://schemas.microsoft.com/office/drawing/2014/main" id="{435B6E8C-AD37-487A-E358-3E493F3635B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5" name="Text Box 56">
          <a:extLst>
            <a:ext uri="{FF2B5EF4-FFF2-40B4-BE49-F238E27FC236}">
              <a16:creationId xmlns:a16="http://schemas.microsoft.com/office/drawing/2014/main" id="{4613E1B3-59CD-B74E-881E-E44BC8ABEF9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6" name="Text Box 57">
          <a:extLst>
            <a:ext uri="{FF2B5EF4-FFF2-40B4-BE49-F238E27FC236}">
              <a16:creationId xmlns:a16="http://schemas.microsoft.com/office/drawing/2014/main" id="{ADD3CB59-649B-7491-B52C-AAA01733D33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7" name="Text Box 58">
          <a:extLst>
            <a:ext uri="{FF2B5EF4-FFF2-40B4-BE49-F238E27FC236}">
              <a16:creationId xmlns:a16="http://schemas.microsoft.com/office/drawing/2014/main" id="{51F68CDF-E9D7-3463-92A6-21689511030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8" name="Text Box 59">
          <a:extLst>
            <a:ext uri="{FF2B5EF4-FFF2-40B4-BE49-F238E27FC236}">
              <a16:creationId xmlns:a16="http://schemas.microsoft.com/office/drawing/2014/main" id="{E9BE0594-38D1-856D-5B3B-25BAAAD83B5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39" name="Text Box 60">
          <a:extLst>
            <a:ext uri="{FF2B5EF4-FFF2-40B4-BE49-F238E27FC236}">
              <a16:creationId xmlns:a16="http://schemas.microsoft.com/office/drawing/2014/main" id="{28CBBE98-9524-C2FC-F489-F56EB5458E7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0" name="Text Box 61">
          <a:extLst>
            <a:ext uri="{FF2B5EF4-FFF2-40B4-BE49-F238E27FC236}">
              <a16:creationId xmlns:a16="http://schemas.microsoft.com/office/drawing/2014/main" id="{DA8B9F35-8572-7A45-C431-3163B14D73C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1" name="Text Box 62">
          <a:extLst>
            <a:ext uri="{FF2B5EF4-FFF2-40B4-BE49-F238E27FC236}">
              <a16:creationId xmlns:a16="http://schemas.microsoft.com/office/drawing/2014/main" id="{2E495CDF-FF96-CE78-6326-2DFEF1DA027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2" name="Text Box 63">
          <a:extLst>
            <a:ext uri="{FF2B5EF4-FFF2-40B4-BE49-F238E27FC236}">
              <a16:creationId xmlns:a16="http://schemas.microsoft.com/office/drawing/2014/main" id="{522B9748-CF82-DCAA-BD0F-B59EF81D526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3" name="Text Box 64">
          <a:extLst>
            <a:ext uri="{FF2B5EF4-FFF2-40B4-BE49-F238E27FC236}">
              <a16:creationId xmlns:a16="http://schemas.microsoft.com/office/drawing/2014/main" id="{5F7C0EB0-5FF0-8E45-F5CC-6E2C6AD15E8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4" name="Text Box 65">
          <a:extLst>
            <a:ext uri="{FF2B5EF4-FFF2-40B4-BE49-F238E27FC236}">
              <a16:creationId xmlns:a16="http://schemas.microsoft.com/office/drawing/2014/main" id="{B6A5FA95-AD4B-0214-40CB-ABB512514B3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5" name="Text Box 66">
          <a:extLst>
            <a:ext uri="{FF2B5EF4-FFF2-40B4-BE49-F238E27FC236}">
              <a16:creationId xmlns:a16="http://schemas.microsoft.com/office/drawing/2014/main" id="{55FF38BA-1F48-D997-8427-1F9701AA984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6" name="Text Box 67">
          <a:extLst>
            <a:ext uri="{FF2B5EF4-FFF2-40B4-BE49-F238E27FC236}">
              <a16:creationId xmlns:a16="http://schemas.microsoft.com/office/drawing/2014/main" id="{C9C8864C-C1D2-9247-2E42-36168A0CB5C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7" name="Text Box 68">
          <a:extLst>
            <a:ext uri="{FF2B5EF4-FFF2-40B4-BE49-F238E27FC236}">
              <a16:creationId xmlns:a16="http://schemas.microsoft.com/office/drawing/2014/main" id="{1E8242D2-7ED6-0E0A-4E9E-846DD391F52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8" name="Text Box 69">
          <a:extLst>
            <a:ext uri="{FF2B5EF4-FFF2-40B4-BE49-F238E27FC236}">
              <a16:creationId xmlns:a16="http://schemas.microsoft.com/office/drawing/2014/main" id="{046FFF56-6393-7C3B-470F-596F6F10226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49" name="Text Box 70">
          <a:extLst>
            <a:ext uri="{FF2B5EF4-FFF2-40B4-BE49-F238E27FC236}">
              <a16:creationId xmlns:a16="http://schemas.microsoft.com/office/drawing/2014/main" id="{0F045F7D-D348-B945-1596-A2ABCC93995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0" name="Text Box 71">
          <a:extLst>
            <a:ext uri="{FF2B5EF4-FFF2-40B4-BE49-F238E27FC236}">
              <a16:creationId xmlns:a16="http://schemas.microsoft.com/office/drawing/2014/main" id="{AD1A7C9F-B879-56D7-A3B4-77FB418C0C9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1" name="Text Box 72">
          <a:extLst>
            <a:ext uri="{FF2B5EF4-FFF2-40B4-BE49-F238E27FC236}">
              <a16:creationId xmlns:a16="http://schemas.microsoft.com/office/drawing/2014/main" id="{BB4490E5-C8C3-00EC-2C99-CA48639A61B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2452752" name="Text Box 73">
          <a:extLst>
            <a:ext uri="{FF2B5EF4-FFF2-40B4-BE49-F238E27FC236}">
              <a16:creationId xmlns:a16="http://schemas.microsoft.com/office/drawing/2014/main" id="{F1B367C6-F041-A6F4-407B-3CB171E88A94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3" name="Text Box 74">
          <a:extLst>
            <a:ext uri="{FF2B5EF4-FFF2-40B4-BE49-F238E27FC236}">
              <a16:creationId xmlns:a16="http://schemas.microsoft.com/office/drawing/2014/main" id="{5C25A01C-572A-2A90-7530-DC63FB29A19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4" name="Text Box 75">
          <a:extLst>
            <a:ext uri="{FF2B5EF4-FFF2-40B4-BE49-F238E27FC236}">
              <a16:creationId xmlns:a16="http://schemas.microsoft.com/office/drawing/2014/main" id="{C951191A-FE36-3170-74FB-C4011AC6105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5" name="Text Box 76">
          <a:extLst>
            <a:ext uri="{FF2B5EF4-FFF2-40B4-BE49-F238E27FC236}">
              <a16:creationId xmlns:a16="http://schemas.microsoft.com/office/drawing/2014/main" id="{F1CD1FA3-FD5D-70FA-1F2D-C31B6F29064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6" name="Text Box 77">
          <a:extLst>
            <a:ext uri="{FF2B5EF4-FFF2-40B4-BE49-F238E27FC236}">
              <a16:creationId xmlns:a16="http://schemas.microsoft.com/office/drawing/2014/main" id="{28A02B81-2313-C669-2255-46C65C8A07F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7" name="Text Box 78">
          <a:extLst>
            <a:ext uri="{FF2B5EF4-FFF2-40B4-BE49-F238E27FC236}">
              <a16:creationId xmlns:a16="http://schemas.microsoft.com/office/drawing/2014/main" id="{4AAE846F-4855-10F0-50B1-6DB7099A8A6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8" name="Text Box 79">
          <a:extLst>
            <a:ext uri="{FF2B5EF4-FFF2-40B4-BE49-F238E27FC236}">
              <a16:creationId xmlns:a16="http://schemas.microsoft.com/office/drawing/2014/main" id="{46B6EC15-35C0-25F7-1784-124A08223DF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59" name="Text Box 80">
          <a:extLst>
            <a:ext uri="{FF2B5EF4-FFF2-40B4-BE49-F238E27FC236}">
              <a16:creationId xmlns:a16="http://schemas.microsoft.com/office/drawing/2014/main" id="{3025CFDA-D824-DD64-A9FE-B5182598518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0" name="Text Box 81">
          <a:extLst>
            <a:ext uri="{FF2B5EF4-FFF2-40B4-BE49-F238E27FC236}">
              <a16:creationId xmlns:a16="http://schemas.microsoft.com/office/drawing/2014/main" id="{D27C365F-9992-91E2-D819-B27FE30AC20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1" name="Text Box 82">
          <a:extLst>
            <a:ext uri="{FF2B5EF4-FFF2-40B4-BE49-F238E27FC236}">
              <a16:creationId xmlns:a16="http://schemas.microsoft.com/office/drawing/2014/main" id="{7E2E55D9-B956-8F4B-5307-2A944A1C09B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2" name="Text Box 83">
          <a:extLst>
            <a:ext uri="{FF2B5EF4-FFF2-40B4-BE49-F238E27FC236}">
              <a16:creationId xmlns:a16="http://schemas.microsoft.com/office/drawing/2014/main" id="{9755E932-C3E5-1688-9724-F62F6CADF49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3" name="Text Box 84">
          <a:extLst>
            <a:ext uri="{FF2B5EF4-FFF2-40B4-BE49-F238E27FC236}">
              <a16:creationId xmlns:a16="http://schemas.microsoft.com/office/drawing/2014/main" id="{CE2197E1-FAE9-4912-8717-676C2E15D17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4" name="Text Box 85">
          <a:extLst>
            <a:ext uri="{FF2B5EF4-FFF2-40B4-BE49-F238E27FC236}">
              <a16:creationId xmlns:a16="http://schemas.microsoft.com/office/drawing/2014/main" id="{D8FCDD36-533A-AD3E-BDAF-B46EFE58ADE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5" name="Text Box 86">
          <a:extLst>
            <a:ext uri="{FF2B5EF4-FFF2-40B4-BE49-F238E27FC236}">
              <a16:creationId xmlns:a16="http://schemas.microsoft.com/office/drawing/2014/main" id="{9B05A206-5F66-E171-4284-23AADDB23A9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6" name="Text Box 87">
          <a:extLst>
            <a:ext uri="{FF2B5EF4-FFF2-40B4-BE49-F238E27FC236}">
              <a16:creationId xmlns:a16="http://schemas.microsoft.com/office/drawing/2014/main" id="{DAB9B51F-7720-EE3E-193C-38EED18DCD4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7" name="Text Box 88">
          <a:extLst>
            <a:ext uri="{FF2B5EF4-FFF2-40B4-BE49-F238E27FC236}">
              <a16:creationId xmlns:a16="http://schemas.microsoft.com/office/drawing/2014/main" id="{6897303A-DD9E-D9B8-0061-65237895DC0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8" name="Text Box 89">
          <a:extLst>
            <a:ext uri="{FF2B5EF4-FFF2-40B4-BE49-F238E27FC236}">
              <a16:creationId xmlns:a16="http://schemas.microsoft.com/office/drawing/2014/main" id="{C898CFEB-86C6-92F1-B382-758921C54008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69" name="Text Box 90">
          <a:extLst>
            <a:ext uri="{FF2B5EF4-FFF2-40B4-BE49-F238E27FC236}">
              <a16:creationId xmlns:a16="http://schemas.microsoft.com/office/drawing/2014/main" id="{A6FEDF53-F80C-DA38-EA14-605C2D3167D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0" name="Text Box 91">
          <a:extLst>
            <a:ext uri="{FF2B5EF4-FFF2-40B4-BE49-F238E27FC236}">
              <a16:creationId xmlns:a16="http://schemas.microsoft.com/office/drawing/2014/main" id="{B1C0DF2B-A64E-BDC1-D1D8-1E7219E245F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1" name="Text Box 92">
          <a:extLst>
            <a:ext uri="{FF2B5EF4-FFF2-40B4-BE49-F238E27FC236}">
              <a16:creationId xmlns:a16="http://schemas.microsoft.com/office/drawing/2014/main" id="{72C6D139-1466-E877-0507-9E3FB4C9600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2" name="Text Box 93">
          <a:extLst>
            <a:ext uri="{FF2B5EF4-FFF2-40B4-BE49-F238E27FC236}">
              <a16:creationId xmlns:a16="http://schemas.microsoft.com/office/drawing/2014/main" id="{17ED8D6A-15ED-EA44-E0FA-99409E66B55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3" name="Text Box 94">
          <a:extLst>
            <a:ext uri="{FF2B5EF4-FFF2-40B4-BE49-F238E27FC236}">
              <a16:creationId xmlns:a16="http://schemas.microsoft.com/office/drawing/2014/main" id="{3D353F86-8C59-0DBB-D176-2B6BAAA3780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4" name="Text Box 95">
          <a:extLst>
            <a:ext uri="{FF2B5EF4-FFF2-40B4-BE49-F238E27FC236}">
              <a16:creationId xmlns:a16="http://schemas.microsoft.com/office/drawing/2014/main" id="{8FB75D1E-62CA-6AF5-C0FC-F9CA01F5011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5" name="Text Box 96">
          <a:extLst>
            <a:ext uri="{FF2B5EF4-FFF2-40B4-BE49-F238E27FC236}">
              <a16:creationId xmlns:a16="http://schemas.microsoft.com/office/drawing/2014/main" id="{88A717CB-5740-B6B6-5D08-E6B1578F06F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2452776" name="Text Box 97">
          <a:extLst>
            <a:ext uri="{FF2B5EF4-FFF2-40B4-BE49-F238E27FC236}">
              <a16:creationId xmlns:a16="http://schemas.microsoft.com/office/drawing/2014/main" id="{6F0E1EB8-74D1-144E-1AF5-7E264CA33526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7" name="Text Box 98">
          <a:extLst>
            <a:ext uri="{FF2B5EF4-FFF2-40B4-BE49-F238E27FC236}">
              <a16:creationId xmlns:a16="http://schemas.microsoft.com/office/drawing/2014/main" id="{7181A42C-690D-C41E-30B8-131CEE88D5D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8" name="Text Box 99">
          <a:extLst>
            <a:ext uri="{FF2B5EF4-FFF2-40B4-BE49-F238E27FC236}">
              <a16:creationId xmlns:a16="http://schemas.microsoft.com/office/drawing/2014/main" id="{8A16BDC2-8C5D-115D-F456-BC8A51B33B9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79" name="Text Box 100">
          <a:extLst>
            <a:ext uri="{FF2B5EF4-FFF2-40B4-BE49-F238E27FC236}">
              <a16:creationId xmlns:a16="http://schemas.microsoft.com/office/drawing/2014/main" id="{541A22AD-82C6-D978-E5E9-9E41F423FD7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0" name="Text Box 101">
          <a:extLst>
            <a:ext uri="{FF2B5EF4-FFF2-40B4-BE49-F238E27FC236}">
              <a16:creationId xmlns:a16="http://schemas.microsoft.com/office/drawing/2014/main" id="{0CBF0BBC-1B6E-1669-1238-5693865A3DA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1" name="Text Box 102">
          <a:extLst>
            <a:ext uri="{FF2B5EF4-FFF2-40B4-BE49-F238E27FC236}">
              <a16:creationId xmlns:a16="http://schemas.microsoft.com/office/drawing/2014/main" id="{8277B300-CFE5-1FD3-6FB4-1CFA8A0E3FF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2" name="Text Box 103">
          <a:extLst>
            <a:ext uri="{FF2B5EF4-FFF2-40B4-BE49-F238E27FC236}">
              <a16:creationId xmlns:a16="http://schemas.microsoft.com/office/drawing/2014/main" id="{CFD9FEE0-F193-E0FB-15EE-F4366A5454A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3" name="Text Box 104">
          <a:extLst>
            <a:ext uri="{FF2B5EF4-FFF2-40B4-BE49-F238E27FC236}">
              <a16:creationId xmlns:a16="http://schemas.microsoft.com/office/drawing/2014/main" id="{B66E1ED9-937B-1E47-2DCA-FABBB395A5A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4" name="Text Box 105">
          <a:extLst>
            <a:ext uri="{FF2B5EF4-FFF2-40B4-BE49-F238E27FC236}">
              <a16:creationId xmlns:a16="http://schemas.microsoft.com/office/drawing/2014/main" id="{5231BE1E-365A-9C79-33BD-9C345EEDED2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5" name="Text Box 106">
          <a:extLst>
            <a:ext uri="{FF2B5EF4-FFF2-40B4-BE49-F238E27FC236}">
              <a16:creationId xmlns:a16="http://schemas.microsoft.com/office/drawing/2014/main" id="{1AEE3935-4D75-11A1-6655-30565F2065B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6" name="Text Box 107">
          <a:extLst>
            <a:ext uri="{FF2B5EF4-FFF2-40B4-BE49-F238E27FC236}">
              <a16:creationId xmlns:a16="http://schemas.microsoft.com/office/drawing/2014/main" id="{9385E427-ADAE-359D-9452-EF20D8C6B18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7" name="Text Box 108">
          <a:extLst>
            <a:ext uri="{FF2B5EF4-FFF2-40B4-BE49-F238E27FC236}">
              <a16:creationId xmlns:a16="http://schemas.microsoft.com/office/drawing/2014/main" id="{0E13048D-A1E7-2B93-F38D-F2B932F6EEE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8" name="Text Box 109">
          <a:extLst>
            <a:ext uri="{FF2B5EF4-FFF2-40B4-BE49-F238E27FC236}">
              <a16:creationId xmlns:a16="http://schemas.microsoft.com/office/drawing/2014/main" id="{0EF2B765-B66A-BE1E-2C37-4D4472EC02E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89" name="Text Box 110">
          <a:extLst>
            <a:ext uri="{FF2B5EF4-FFF2-40B4-BE49-F238E27FC236}">
              <a16:creationId xmlns:a16="http://schemas.microsoft.com/office/drawing/2014/main" id="{7F430EC1-2E34-C5BF-69B0-EA6E4E439D3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0" name="Text Box 111">
          <a:extLst>
            <a:ext uri="{FF2B5EF4-FFF2-40B4-BE49-F238E27FC236}">
              <a16:creationId xmlns:a16="http://schemas.microsoft.com/office/drawing/2014/main" id="{09DF75B8-3215-F007-7A64-F6DADF3B4E7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1" name="Text Box 112">
          <a:extLst>
            <a:ext uri="{FF2B5EF4-FFF2-40B4-BE49-F238E27FC236}">
              <a16:creationId xmlns:a16="http://schemas.microsoft.com/office/drawing/2014/main" id="{E7D81A54-B6F9-1B41-B0CC-4B0DBBBC978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2" name="Text Box 113">
          <a:extLst>
            <a:ext uri="{FF2B5EF4-FFF2-40B4-BE49-F238E27FC236}">
              <a16:creationId xmlns:a16="http://schemas.microsoft.com/office/drawing/2014/main" id="{C23EBEDB-0198-56B9-5025-816BBABF498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3" name="Text Box 114">
          <a:extLst>
            <a:ext uri="{FF2B5EF4-FFF2-40B4-BE49-F238E27FC236}">
              <a16:creationId xmlns:a16="http://schemas.microsoft.com/office/drawing/2014/main" id="{65E5BBCA-4CF8-D93E-AE62-9E5CE8D259D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4" name="Text Box 115">
          <a:extLst>
            <a:ext uri="{FF2B5EF4-FFF2-40B4-BE49-F238E27FC236}">
              <a16:creationId xmlns:a16="http://schemas.microsoft.com/office/drawing/2014/main" id="{D8573D5E-FC6A-1B94-D33D-4FE65822EAB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5" name="Text Box 116">
          <a:extLst>
            <a:ext uri="{FF2B5EF4-FFF2-40B4-BE49-F238E27FC236}">
              <a16:creationId xmlns:a16="http://schemas.microsoft.com/office/drawing/2014/main" id="{59A0EB20-2D19-96EF-A3DF-24925C358D9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6" name="Text Box 117">
          <a:extLst>
            <a:ext uri="{FF2B5EF4-FFF2-40B4-BE49-F238E27FC236}">
              <a16:creationId xmlns:a16="http://schemas.microsoft.com/office/drawing/2014/main" id="{866470A0-28D8-C6CB-EE2D-74AF20830F4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7" name="Text Box 118">
          <a:extLst>
            <a:ext uri="{FF2B5EF4-FFF2-40B4-BE49-F238E27FC236}">
              <a16:creationId xmlns:a16="http://schemas.microsoft.com/office/drawing/2014/main" id="{97609FDE-6AC3-28AA-76B7-0A914B82D195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8" name="Text Box 119">
          <a:extLst>
            <a:ext uri="{FF2B5EF4-FFF2-40B4-BE49-F238E27FC236}">
              <a16:creationId xmlns:a16="http://schemas.microsoft.com/office/drawing/2014/main" id="{80D3F541-FC52-F49D-14EC-6D0944E0ABA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799" name="Text Box 120">
          <a:extLst>
            <a:ext uri="{FF2B5EF4-FFF2-40B4-BE49-F238E27FC236}">
              <a16:creationId xmlns:a16="http://schemas.microsoft.com/office/drawing/2014/main" id="{55857C98-AD59-432A-6A10-3AE719163CF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2452800" name="Text Box 121">
          <a:extLst>
            <a:ext uri="{FF2B5EF4-FFF2-40B4-BE49-F238E27FC236}">
              <a16:creationId xmlns:a16="http://schemas.microsoft.com/office/drawing/2014/main" id="{9CFC24AE-3E7D-6F4A-57E0-A9BA38537CB9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1" name="Text Box 122">
          <a:extLst>
            <a:ext uri="{FF2B5EF4-FFF2-40B4-BE49-F238E27FC236}">
              <a16:creationId xmlns:a16="http://schemas.microsoft.com/office/drawing/2014/main" id="{43B2398C-065E-6364-C129-DB7675612DA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2" name="Text Box 123">
          <a:extLst>
            <a:ext uri="{FF2B5EF4-FFF2-40B4-BE49-F238E27FC236}">
              <a16:creationId xmlns:a16="http://schemas.microsoft.com/office/drawing/2014/main" id="{7D01BB1B-FCF0-A0BF-AD13-F9861305835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3" name="Text Box 124">
          <a:extLst>
            <a:ext uri="{FF2B5EF4-FFF2-40B4-BE49-F238E27FC236}">
              <a16:creationId xmlns:a16="http://schemas.microsoft.com/office/drawing/2014/main" id="{C044101D-C030-6689-BABD-B93C0BC260A9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4" name="Text Box 125">
          <a:extLst>
            <a:ext uri="{FF2B5EF4-FFF2-40B4-BE49-F238E27FC236}">
              <a16:creationId xmlns:a16="http://schemas.microsoft.com/office/drawing/2014/main" id="{FCA03E9B-BBFB-812F-AE9F-40D28E7B013A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5" name="Text Box 126">
          <a:extLst>
            <a:ext uri="{FF2B5EF4-FFF2-40B4-BE49-F238E27FC236}">
              <a16:creationId xmlns:a16="http://schemas.microsoft.com/office/drawing/2014/main" id="{DB181279-E2C4-BAA8-33E3-16E4F700605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6" name="Text Box 127">
          <a:extLst>
            <a:ext uri="{FF2B5EF4-FFF2-40B4-BE49-F238E27FC236}">
              <a16:creationId xmlns:a16="http://schemas.microsoft.com/office/drawing/2014/main" id="{77016DE4-E09F-9A24-F6D2-548232CAEFBF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7" name="Text Box 128">
          <a:extLst>
            <a:ext uri="{FF2B5EF4-FFF2-40B4-BE49-F238E27FC236}">
              <a16:creationId xmlns:a16="http://schemas.microsoft.com/office/drawing/2014/main" id="{3F4163BB-3595-0A8B-BD40-9A4A0634333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8" name="Text Box 129">
          <a:extLst>
            <a:ext uri="{FF2B5EF4-FFF2-40B4-BE49-F238E27FC236}">
              <a16:creationId xmlns:a16="http://schemas.microsoft.com/office/drawing/2014/main" id="{61DBF484-0381-E2BA-DB57-968AC83F3C02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09" name="Text Box 130">
          <a:extLst>
            <a:ext uri="{FF2B5EF4-FFF2-40B4-BE49-F238E27FC236}">
              <a16:creationId xmlns:a16="http://schemas.microsoft.com/office/drawing/2014/main" id="{1464DE72-D326-6658-0C20-167830478C8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0" name="Text Box 131">
          <a:extLst>
            <a:ext uri="{FF2B5EF4-FFF2-40B4-BE49-F238E27FC236}">
              <a16:creationId xmlns:a16="http://schemas.microsoft.com/office/drawing/2014/main" id="{57A3D882-4969-7A83-DE8E-4F23911E2EC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1" name="Text Box 132">
          <a:extLst>
            <a:ext uri="{FF2B5EF4-FFF2-40B4-BE49-F238E27FC236}">
              <a16:creationId xmlns:a16="http://schemas.microsoft.com/office/drawing/2014/main" id="{DA761728-160D-879C-A0EF-F76019C9B38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2" name="Text Box 133">
          <a:extLst>
            <a:ext uri="{FF2B5EF4-FFF2-40B4-BE49-F238E27FC236}">
              <a16:creationId xmlns:a16="http://schemas.microsoft.com/office/drawing/2014/main" id="{DF8C8063-C9C1-AFD6-A237-ADCB6F95553D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3" name="Text Box 134">
          <a:extLst>
            <a:ext uri="{FF2B5EF4-FFF2-40B4-BE49-F238E27FC236}">
              <a16:creationId xmlns:a16="http://schemas.microsoft.com/office/drawing/2014/main" id="{80408B12-6D92-45B3-971A-99BA40777F5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4" name="Text Box 135">
          <a:extLst>
            <a:ext uri="{FF2B5EF4-FFF2-40B4-BE49-F238E27FC236}">
              <a16:creationId xmlns:a16="http://schemas.microsoft.com/office/drawing/2014/main" id="{D4C89E65-33E7-BEB7-49EE-5B9DFCF93641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5" name="Text Box 136">
          <a:extLst>
            <a:ext uri="{FF2B5EF4-FFF2-40B4-BE49-F238E27FC236}">
              <a16:creationId xmlns:a16="http://schemas.microsoft.com/office/drawing/2014/main" id="{3D4EA3B8-5CD3-47CF-7704-0D5983BCCC9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6" name="Text Box 137">
          <a:extLst>
            <a:ext uri="{FF2B5EF4-FFF2-40B4-BE49-F238E27FC236}">
              <a16:creationId xmlns:a16="http://schemas.microsoft.com/office/drawing/2014/main" id="{08D40A9A-26A8-6668-AC89-73D83E623A4E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7" name="Text Box 138">
          <a:extLst>
            <a:ext uri="{FF2B5EF4-FFF2-40B4-BE49-F238E27FC236}">
              <a16:creationId xmlns:a16="http://schemas.microsoft.com/office/drawing/2014/main" id="{D28273C5-7A9B-35D2-F546-749BF6EB8AA4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8" name="Text Box 139">
          <a:extLst>
            <a:ext uri="{FF2B5EF4-FFF2-40B4-BE49-F238E27FC236}">
              <a16:creationId xmlns:a16="http://schemas.microsoft.com/office/drawing/2014/main" id="{0862D8AE-3387-1079-7739-9AD470355110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19" name="Text Box 140">
          <a:extLst>
            <a:ext uri="{FF2B5EF4-FFF2-40B4-BE49-F238E27FC236}">
              <a16:creationId xmlns:a16="http://schemas.microsoft.com/office/drawing/2014/main" id="{54335DD5-3550-5BB3-5C40-1B52FDEBED2B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20" name="Text Box 141">
          <a:extLst>
            <a:ext uri="{FF2B5EF4-FFF2-40B4-BE49-F238E27FC236}">
              <a16:creationId xmlns:a16="http://schemas.microsoft.com/office/drawing/2014/main" id="{9E6CA04A-C413-3583-902E-6AE7122884A6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21" name="Text Box 142">
          <a:extLst>
            <a:ext uri="{FF2B5EF4-FFF2-40B4-BE49-F238E27FC236}">
              <a16:creationId xmlns:a16="http://schemas.microsoft.com/office/drawing/2014/main" id="{DC04C636-D0BB-AA05-E8C5-97534CF84D5C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22" name="Text Box 143">
          <a:extLst>
            <a:ext uri="{FF2B5EF4-FFF2-40B4-BE49-F238E27FC236}">
              <a16:creationId xmlns:a16="http://schemas.microsoft.com/office/drawing/2014/main" id="{F1200D56-4D48-4B89-218D-04F75E9FBE83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76200</xdr:colOff>
      <xdr:row>9</xdr:row>
      <xdr:rowOff>200025</xdr:rowOff>
    </xdr:to>
    <xdr:sp macro="" textlink="">
      <xdr:nvSpPr>
        <xdr:cNvPr id="52452823" name="Text Box 144">
          <a:extLst>
            <a:ext uri="{FF2B5EF4-FFF2-40B4-BE49-F238E27FC236}">
              <a16:creationId xmlns:a16="http://schemas.microsoft.com/office/drawing/2014/main" id="{A28B08DF-5649-77A2-07C9-CCB61F45B387}"/>
            </a:ext>
          </a:extLst>
        </xdr:cNvPr>
        <xdr:cNvSpPr txBox="1">
          <a:spLocks noChangeArrowheads="1"/>
        </xdr:cNvSpPr>
      </xdr:nvSpPr>
      <xdr:spPr bwMode="auto">
        <a:xfrm>
          <a:off x="81915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9</xdr:row>
      <xdr:rowOff>0</xdr:rowOff>
    </xdr:from>
    <xdr:to>
      <xdr:col>1</xdr:col>
      <xdr:colOff>95250</xdr:colOff>
      <xdr:row>9</xdr:row>
      <xdr:rowOff>200025</xdr:rowOff>
    </xdr:to>
    <xdr:sp macro="" textlink="">
      <xdr:nvSpPr>
        <xdr:cNvPr id="52452824" name="Text Box 145">
          <a:extLst>
            <a:ext uri="{FF2B5EF4-FFF2-40B4-BE49-F238E27FC236}">
              <a16:creationId xmlns:a16="http://schemas.microsoft.com/office/drawing/2014/main" id="{38ECFE47-E624-840A-48B3-8848DBB9B7A0}"/>
            </a:ext>
          </a:extLst>
        </xdr:cNvPr>
        <xdr:cNvSpPr txBox="1">
          <a:spLocks noChangeArrowheads="1"/>
        </xdr:cNvSpPr>
      </xdr:nvSpPr>
      <xdr:spPr bwMode="auto">
        <a:xfrm>
          <a:off x="838200" y="2295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381000</xdr:colOff>
      <xdr:row>0</xdr:row>
      <xdr:rowOff>0</xdr:rowOff>
    </xdr:from>
    <xdr:to>
      <xdr:col>2</xdr:col>
      <xdr:colOff>381000</xdr:colOff>
      <xdr:row>0</xdr:row>
      <xdr:rowOff>19050</xdr:rowOff>
    </xdr:to>
    <xdr:pic>
      <xdr:nvPicPr>
        <xdr:cNvPr id="52452825" name="Picture 1" descr="ESCUDO DE LA REPUBLICA DOMINICANA">
          <a:extLst>
            <a:ext uri="{FF2B5EF4-FFF2-40B4-BE49-F238E27FC236}">
              <a16:creationId xmlns:a16="http://schemas.microsoft.com/office/drawing/2014/main" id="{287A8C8A-45EE-FF3F-1F66-E37C8C3A4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0</xdr:row>
      <xdr:rowOff>66675</xdr:rowOff>
    </xdr:from>
    <xdr:to>
      <xdr:col>1</xdr:col>
      <xdr:colOff>3514725</xdr:colOff>
      <xdr:row>4</xdr:row>
      <xdr:rowOff>19050</xdr:rowOff>
    </xdr:to>
    <xdr:pic>
      <xdr:nvPicPr>
        <xdr:cNvPr id="52452826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6DA5F391-4D34-7C89-F0B6-02E1DDAD1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381250" y="66675"/>
          <a:ext cx="19526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1638300</xdr:colOff>
      <xdr:row>189</xdr:row>
      <xdr:rowOff>13235</xdr:rowOff>
    </xdr:from>
    <xdr:to>
      <xdr:col>1</xdr:col>
      <xdr:colOff>3238500</xdr:colOff>
      <xdr:row>194</xdr:row>
      <xdr:rowOff>142875</xdr:rowOff>
    </xdr:to>
    <xdr:pic>
      <xdr:nvPicPr>
        <xdr:cNvPr id="2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11DD6E2E-BCFB-4E32-8103-0C158B257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457450" y="36036785"/>
          <a:ext cx="1600200" cy="9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1704974</xdr:colOff>
      <xdr:row>313</xdr:row>
      <xdr:rowOff>86777</xdr:rowOff>
    </xdr:from>
    <xdr:to>
      <xdr:col>1</xdr:col>
      <xdr:colOff>3086099</xdr:colOff>
      <xdr:row>318</xdr:row>
      <xdr:rowOff>152400</xdr:rowOff>
    </xdr:to>
    <xdr:pic>
      <xdr:nvPicPr>
        <xdr:cNvPr id="3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8E41CAC-68A8-4D57-BF59-C5C7E6BC6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2524124" y="56636702"/>
          <a:ext cx="1381125" cy="875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ED04-8E39-41D5-8E06-A2DE5A55D891}">
  <dimension ref="A1:I426"/>
  <sheetViews>
    <sheetView tabSelected="1" zoomScaleNormal="100" workbookViewId="0">
      <selection activeCell="R5" sqref="R5"/>
    </sheetView>
  </sheetViews>
  <sheetFormatPr baseColWidth="10" defaultRowHeight="12.75" x14ac:dyDescent="0.2"/>
  <cols>
    <col min="1" max="1" width="12.28515625" customWidth="1"/>
    <col min="2" max="2" width="62.85546875" customWidth="1"/>
    <col min="3" max="3" width="22.140625" customWidth="1"/>
    <col min="4" max="4" width="12.85546875" customWidth="1"/>
    <col min="5" max="5" width="7.7109375" customWidth="1"/>
    <col min="6" max="6" width="85" customWidth="1"/>
    <col min="7" max="7" width="18.85546875" customWidth="1"/>
    <col min="8" max="8" width="3.28515625" customWidth="1"/>
    <col min="9" max="9" width="11.7109375" bestFit="1" customWidth="1"/>
  </cols>
  <sheetData>
    <row r="1" spans="1:9" x14ac:dyDescent="0.2">
      <c r="A1" s="198"/>
      <c r="B1" s="199"/>
      <c r="C1" s="200"/>
      <c r="D1" s="50"/>
    </row>
    <row r="2" spans="1:9" x14ac:dyDescent="0.2">
      <c r="A2" s="201"/>
      <c r="B2" s="202"/>
      <c r="C2" s="203"/>
      <c r="D2" s="50"/>
    </row>
    <row r="3" spans="1:9" ht="32.25" customHeight="1" x14ac:dyDescent="0.2">
      <c r="A3" s="204"/>
      <c r="B3" s="205"/>
      <c r="C3" s="206"/>
      <c r="D3" s="10"/>
    </row>
    <row r="4" spans="1:9" ht="33.75" customHeight="1" x14ac:dyDescent="0.2">
      <c r="A4" s="86"/>
      <c r="B4" s="87"/>
      <c r="C4" s="88"/>
      <c r="D4" s="50"/>
    </row>
    <row r="5" spans="1:9" ht="14.25" customHeight="1" x14ac:dyDescent="0.2">
      <c r="A5" s="177" t="s">
        <v>9</v>
      </c>
      <c r="B5" s="178"/>
      <c r="C5" s="179"/>
      <c r="D5" s="50"/>
    </row>
    <row r="6" spans="1:9" ht="17.25" customHeight="1" x14ac:dyDescent="0.2">
      <c r="A6" s="192" t="s">
        <v>2</v>
      </c>
      <c r="B6" s="193"/>
      <c r="C6" s="194"/>
      <c r="D6" s="50"/>
    </row>
    <row r="7" spans="1:9" ht="12.75" customHeight="1" x14ac:dyDescent="0.2">
      <c r="A7" s="177" t="s">
        <v>364</v>
      </c>
      <c r="B7" s="178"/>
      <c r="C7" s="179"/>
      <c r="D7" s="75"/>
      <c r="E7" s="75"/>
    </row>
    <row r="8" spans="1:9" ht="18.75" customHeight="1" thickBot="1" x14ac:dyDescent="0.25">
      <c r="A8" s="192" t="s">
        <v>33</v>
      </c>
      <c r="B8" s="193"/>
      <c r="C8" s="194"/>
      <c r="D8" s="50"/>
      <c r="F8" s="78"/>
      <c r="G8" s="77"/>
    </row>
    <row r="9" spans="1:9" ht="26.25" customHeight="1" thickBot="1" x14ac:dyDescent="0.25">
      <c r="A9" s="72" t="s">
        <v>20</v>
      </c>
      <c r="B9" s="73" t="s">
        <v>0</v>
      </c>
      <c r="C9" s="74" t="s">
        <v>1</v>
      </c>
      <c r="D9" s="10"/>
      <c r="E9" s="5"/>
    </row>
    <row r="10" spans="1:9" ht="18" customHeight="1" x14ac:dyDescent="0.2">
      <c r="A10" s="89">
        <v>2.1</v>
      </c>
      <c r="B10" s="71" t="s">
        <v>3</v>
      </c>
      <c r="C10" s="90"/>
      <c r="D10" s="10"/>
      <c r="E10" s="5"/>
    </row>
    <row r="11" spans="1:9" ht="14.25" customHeight="1" x14ac:dyDescent="0.2">
      <c r="A11" s="91" t="s">
        <v>4</v>
      </c>
      <c r="B11" s="22" t="s">
        <v>22</v>
      </c>
      <c r="C11" s="92"/>
      <c r="D11" s="10"/>
      <c r="E11" s="5"/>
      <c r="F11" s="41"/>
    </row>
    <row r="12" spans="1:9" ht="14.25" customHeight="1" x14ac:dyDescent="0.2">
      <c r="A12" s="91" t="s">
        <v>13</v>
      </c>
      <c r="B12" s="22" t="s">
        <v>23</v>
      </c>
      <c r="C12" s="92"/>
      <c r="D12" s="50"/>
      <c r="E12" s="18"/>
      <c r="F12" s="41"/>
    </row>
    <row r="13" spans="1:9" ht="18" customHeight="1" x14ac:dyDescent="0.2">
      <c r="A13" s="93" t="s">
        <v>11</v>
      </c>
      <c r="B13" s="23" t="s">
        <v>212</v>
      </c>
      <c r="C13" s="94">
        <f>72500+11936635.57+335000</f>
        <v>12344135.57</v>
      </c>
      <c r="E13" s="5"/>
      <c r="F13" s="41"/>
      <c r="G13" s="6"/>
      <c r="I13" s="5"/>
    </row>
    <row r="14" spans="1:9" ht="18.75" customHeight="1" x14ac:dyDescent="0.2">
      <c r="A14" s="93" t="s">
        <v>11</v>
      </c>
      <c r="B14" s="23" t="s">
        <v>213</v>
      </c>
      <c r="C14" s="94">
        <f>6613060.11</f>
        <v>6613060.1100000003</v>
      </c>
      <c r="E14" s="55"/>
      <c r="F14" s="41"/>
      <c r="G14" s="6"/>
      <c r="I14" s="7"/>
    </row>
    <row r="15" spans="1:9" ht="16.5" customHeight="1" x14ac:dyDescent="0.2">
      <c r="A15" s="91" t="s">
        <v>5</v>
      </c>
      <c r="B15" s="21" t="s">
        <v>24</v>
      </c>
      <c r="C15" s="95"/>
      <c r="D15" s="50"/>
      <c r="E15" s="5"/>
      <c r="F15" s="41"/>
      <c r="G15" s="6"/>
      <c r="I15" s="7"/>
    </row>
    <row r="16" spans="1:9" ht="16.5" customHeight="1" x14ac:dyDescent="0.2">
      <c r="A16" s="96" t="s">
        <v>367</v>
      </c>
      <c r="B16" s="28" t="s">
        <v>368</v>
      </c>
      <c r="C16" s="95">
        <v>20798</v>
      </c>
      <c r="D16" s="50"/>
      <c r="E16" s="5"/>
      <c r="F16" s="41"/>
      <c r="G16" s="6"/>
      <c r="I16" s="7"/>
    </row>
    <row r="17" spans="1:9" ht="18.75" customHeight="1" x14ac:dyDescent="0.2">
      <c r="A17" s="93" t="s">
        <v>214</v>
      </c>
      <c r="B17" s="23" t="s">
        <v>215</v>
      </c>
      <c r="C17" s="94">
        <f>20000+7490534.5+640000</f>
        <v>8150534.5</v>
      </c>
      <c r="D17" s="50"/>
      <c r="E17" s="55"/>
      <c r="F17" s="41"/>
      <c r="G17" s="6"/>
      <c r="I17" s="7"/>
    </row>
    <row r="18" spans="1:9" ht="18" customHeight="1" x14ac:dyDescent="0.2">
      <c r="A18" s="97" t="s">
        <v>216</v>
      </c>
      <c r="B18" s="30" t="s">
        <v>217</v>
      </c>
      <c r="C18" s="94">
        <f>61154.8</f>
        <v>61154.8</v>
      </c>
      <c r="D18" s="50"/>
      <c r="E18" s="5"/>
      <c r="F18" s="50"/>
      <c r="G18" s="6"/>
      <c r="I18" s="7"/>
    </row>
    <row r="19" spans="1:9" ht="19.5" customHeight="1" x14ac:dyDescent="0.2">
      <c r="A19" s="98" t="s">
        <v>151</v>
      </c>
      <c r="B19" s="24" t="s">
        <v>154</v>
      </c>
      <c r="C19" s="99"/>
      <c r="D19" s="50"/>
      <c r="E19" s="40"/>
      <c r="F19" s="50"/>
      <c r="G19" s="6"/>
      <c r="I19" s="7"/>
    </row>
    <row r="20" spans="1:9" ht="18.75" customHeight="1" x14ac:dyDescent="0.2">
      <c r="A20" s="93" t="s">
        <v>152</v>
      </c>
      <c r="B20" s="23" t="s">
        <v>154</v>
      </c>
      <c r="C20" s="94">
        <f>6379132.89+34381.9+6866443.75+448333.34+1247624.99+105500+10836146.21+379301.01</f>
        <v>26296864.09</v>
      </c>
      <c r="D20" s="10"/>
      <c r="E20" s="51"/>
      <c r="F20" s="41"/>
      <c r="G20" s="6"/>
      <c r="I20" s="7"/>
    </row>
    <row r="21" spans="1:9" ht="13.5" customHeight="1" x14ac:dyDescent="0.2">
      <c r="A21" s="91" t="s">
        <v>57</v>
      </c>
      <c r="B21" s="21" t="s">
        <v>56</v>
      </c>
      <c r="C21" s="94"/>
      <c r="D21" s="13"/>
      <c r="E21" s="40"/>
      <c r="F21" s="83"/>
      <c r="G21" s="6"/>
      <c r="I21" s="7"/>
    </row>
    <row r="22" spans="1:9" ht="15.75" customHeight="1" x14ac:dyDescent="0.2">
      <c r="A22" s="96" t="s">
        <v>59</v>
      </c>
      <c r="B22" s="28" t="s">
        <v>60</v>
      </c>
      <c r="C22" s="94">
        <v>0</v>
      </c>
      <c r="D22" s="50"/>
      <c r="E22" s="7"/>
      <c r="F22" s="82"/>
      <c r="I22" s="7"/>
    </row>
    <row r="23" spans="1:9" ht="14.25" customHeight="1" x14ac:dyDescent="0.2">
      <c r="A23" s="93" t="s">
        <v>54</v>
      </c>
      <c r="B23" s="23" t="s">
        <v>55</v>
      </c>
      <c r="C23" s="94">
        <v>0</v>
      </c>
      <c r="D23" s="5"/>
      <c r="E23" s="18"/>
      <c r="F23" s="82"/>
      <c r="I23" s="7"/>
    </row>
    <row r="24" spans="1:9" ht="20.25" customHeight="1" x14ac:dyDescent="0.2">
      <c r="A24" s="98" t="s">
        <v>43</v>
      </c>
      <c r="B24" s="24" t="s">
        <v>40</v>
      </c>
      <c r="C24" s="100"/>
      <c r="D24" s="68"/>
      <c r="E24" s="7"/>
      <c r="F24" s="82"/>
      <c r="I24" s="7"/>
    </row>
    <row r="25" spans="1:9" ht="19.5" customHeight="1" x14ac:dyDescent="0.2">
      <c r="A25" s="98" t="s">
        <v>44</v>
      </c>
      <c r="B25" s="24" t="s">
        <v>45</v>
      </c>
      <c r="C25" s="101"/>
      <c r="D25" s="12"/>
      <c r="E25" s="13"/>
      <c r="F25" s="18"/>
      <c r="G25" s="4"/>
      <c r="I25" s="7"/>
    </row>
    <row r="26" spans="1:9" ht="18" customHeight="1" x14ac:dyDescent="0.2">
      <c r="A26" s="93" t="s">
        <v>42</v>
      </c>
      <c r="B26" s="23" t="s">
        <v>41</v>
      </c>
      <c r="C26" s="94">
        <v>1620000</v>
      </c>
      <c r="D26" s="10"/>
      <c r="E26" s="14"/>
      <c r="F26" s="18"/>
      <c r="G26" s="7"/>
      <c r="I26" s="5"/>
    </row>
    <row r="27" spans="1:9" ht="18" customHeight="1" x14ac:dyDescent="0.2">
      <c r="A27" s="102" t="s">
        <v>251</v>
      </c>
      <c r="B27" s="27" t="s">
        <v>252</v>
      </c>
      <c r="C27" s="94">
        <v>0</v>
      </c>
      <c r="D27" s="16"/>
      <c r="E27" s="14"/>
      <c r="F27" s="64"/>
      <c r="G27" s="41"/>
      <c r="I27" s="5"/>
    </row>
    <row r="28" spans="1:9" ht="15.75" customHeight="1" x14ac:dyDescent="0.2">
      <c r="A28" s="102" t="s">
        <v>159</v>
      </c>
      <c r="B28" s="27" t="s">
        <v>58</v>
      </c>
      <c r="C28" s="94">
        <v>0</v>
      </c>
      <c r="D28" s="10"/>
      <c r="E28" s="55"/>
      <c r="F28" s="64"/>
      <c r="G28" s="41"/>
      <c r="H28" s="5"/>
      <c r="I28" s="5"/>
    </row>
    <row r="29" spans="1:9" ht="16.5" customHeight="1" x14ac:dyDescent="0.2">
      <c r="A29" s="102" t="s">
        <v>153</v>
      </c>
      <c r="B29" s="27" t="s">
        <v>158</v>
      </c>
      <c r="C29" s="94">
        <v>0</v>
      </c>
      <c r="D29" s="13"/>
      <c r="E29" s="55"/>
      <c r="F29" s="5"/>
      <c r="G29" s="7"/>
      <c r="H29" s="5"/>
      <c r="I29" s="7"/>
    </row>
    <row r="30" spans="1:9" ht="16.5" customHeight="1" x14ac:dyDescent="0.2">
      <c r="A30" s="102" t="s">
        <v>343</v>
      </c>
      <c r="B30" s="27" t="s">
        <v>344</v>
      </c>
      <c r="C30" s="94">
        <v>0</v>
      </c>
      <c r="D30" s="13"/>
      <c r="E30" s="55"/>
      <c r="F30" s="5"/>
      <c r="G30" s="7"/>
      <c r="H30" s="5"/>
      <c r="I30" s="7"/>
    </row>
    <row r="31" spans="1:9" ht="17.25" customHeight="1" x14ac:dyDescent="0.2">
      <c r="A31" s="91" t="s">
        <v>6</v>
      </c>
      <c r="B31" s="22" t="s">
        <v>25</v>
      </c>
      <c r="C31" s="99"/>
      <c r="D31" s="13"/>
      <c r="E31" s="55"/>
      <c r="F31" s="5"/>
      <c r="G31" s="7"/>
      <c r="I31" s="5"/>
    </row>
    <row r="32" spans="1:9" ht="16.5" customHeight="1" x14ac:dyDescent="0.2">
      <c r="A32" s="93" t="s">
        <v>7</v>
      </c>
      <c r="B32" s="23" t="s">
        <v>26</v>
      </c>
      <c r="C32" s="94">
        <f>4335.88+1418+5140.25+465429.08+838903.73+531078.89+23751.5+45376+1474.58</f>
        <v>1916907.9100000001</v>
      </c>
      <c r="D32" s="13"/>
      <c r="E32" s="55"/>
      <c r="F32" s="42"/>
      <c r="G32" s="7"/>
      <c r="I32" s="5"/>
    </row>
    <row r="33" spans="1:7" ht="15.75" customHeight="1" x14ac:dyDescent="0.2">
      <c r="A33" s="93" t="s">
        <v>8</v>
      </c>
      <c r="B33" s="23" t="s">
        <v>27</v>
      </c>
      <c r="C33" s="94">
        <f>4342+1420+5147.5+469527.25 +847501.14+531827.95+23785+45440+1476.66</f>
        <v>1930467.5</v>
      </c>
      <c r="D33" s="13"/>
      <c r="E33" s="55"/>
      <c r="F33" s="42"/>
      <c r="G33" s="7"/>
    </row>
    <row r="34" spans="1:7" ht="12.75" customHeight="1" x14ac:dyDescent="0.2">
      <c r="A34" s="93" t="s">
        <v>253</v>
      </c>
      <c r="B34" s="23" t="s">
        <v>28</v>
      </c>
      <c r="C34" s="94">
        <f>703.28+230+833.75+43620.78+127797.19+80135.82+3852.5+6320.88+239.18</f>
        <v>263733.38</v>
      </c>
      <c r="D34" s="13"/>
      <c r="E34" s="55"/>
      <c r="F34" s="42"/>
      <c r="G34" s="7"/>
    </row>
    <row r="35" spans="1:7" ht="17.25" customHeight="1" thickBot="1" x14ac:dyDescent="0.25">
      <c r="A35" s="93" t="s">
        <v>12</v>
      </c>
      <c r="B35" s="23" t="s">
        <v>29</v>
      </c>
      <c r="C35" s="103">
        <f>132261.22</f>
        <v>132261.22</v>
      </c>
      <c r="D35" s="13"/>
      <c r="E35" s="55"/>
      <c r="F35" s="77" t="s">
        <v>363</v>
      </c>
      <c r="G35" s="7"/>
    </row>
    <row r="36" spans="1:7" ht="19.5" customHeight="1" thickBot="1" x14ac:dyDescent="0.25">
      <c r="A36" s="93"/>
      <c r="B36" s="22" t="s">
        <v>30</v>
      </c>
      <c r="C36" s="104">
        <f>SUM(C12:C35)</f>
        <v>59349917.080000006</v>
      </c>
      <c r="D36" s="13"/>
      <c r="E36" s="3"/>
      <c r="F36" s="77"/>
      <c r="G36" s="7"/>
    </row>
    <row r="37" spans="1:7" ht="14.25" customHeight="1" x14ac:dyDescent="0.2">
      <c r="A37" s="195"/>
      <c r="B37" s="196"/>
      <c r="C37" s="197"/>
      <c r="D37" s="13"/>
      <c r="E37" s="4"/>
      <c r="F37" s="77"/>
      <c r="G37" s="7"/>
    </row>
    <row r="38" spans="1:7" ht="18" customHeight="1" x14ac:dyDescent="0.2">
      <c r="A38" s="105">
        <v>2.2000000000000002</v>
      </c>
      <c r="B38" s="22" t="s">
        <v>14</v>
      </c>
      <c r="C38" s="106"/>
      <c r="D38" s="13"/>
      <c r="E38" s="5"/>
      <c r="F38" s="77"/>
      <c r="G38" s="7"/>
    </row>
    <row r="39" spans="1:7" ht="18" customHeight="1" x14ac:dyDescent="0.2">
      <c r="A39" s="105" t="s">
        <v>15</v>
      </c>
      <c r="B39" s="22" t="s">
        <v>31</v>
      </c>
      <c r="C39" s="106"/>
      <c r="D39" s="13"/>
      <c r="F39" s="77"/>
      <c r="G39" s="80"/>
    </row>
    <row r="40" spans="1:7" ht="13.5" customHeight="1" x14ac:dyDescent="0.2">
      <c r="A40" s="107" t="s">
        <v>16</v>
      </c>
      <c r="B40" s="23" t="s">
        <v>17</v>
      </c>
      <c r="C40" s="108">
        <v>474879.97</v>
      </c>
      <c r="D40" s="19"/>
      <c r="F40" s="10"/>
      <c r="G40" s="77"/>
    </row>
    <row r="41" spans="1:7" ht="15" customHeight="1" x14ac:dyDescent="0.2">
      <c r="A41" s="107" t="s">
        <v>18</v>
      </c>
      <c r="B41" s="23" t="s">
        <v>32</v>
      </c>
      <c r="C41" s="95"/>
      <c r="E41" s="77"/>
      <c r="F41" s="10"/>
      <c r="G41" s="77"/>
    </row>
    <row r="42" spans="1:7" ht="13.5" customHeight="1" x14ac:dyDescent="0.2">
      <c r="A42" s="109" t="s">
        <v>139</v>
      </c>
      <c r="B42" s="24" t="s">
        <v>140</v>
      </c>
      <c r="C42" s="95"/>
      <c r="D42" s="13"/>
      <c r="E42" s="77"/>
      <c r="F42" s="10"/>
      <c r="G42" s="77"/>
    </row>
    <row r="43" spans="1:7" ht="16.5" customHeight="1" x14ac:dyDescent="0.2">
      <c r="A43" s="107" t="s">
        <v>141</v>
      </c>
      <c r="B43" s="23" t="s">
        <v>142</v>
      </c>
      <c r="C43" s="95">
        <f>118000+82600+82600+82600+47200+118000+118000+118000+70800+59000+236000+295000+70800+70800+118000+118000+118000+59000+94400+295000+166000+47200+424800</f>
        <v>3009800</v>
      </c>
      <c r="D43" s="13"/>
      <c r="E43" s="77"/>
      <c r="F43" s="82"/>
      <c r="G43" s="77"/>
    </row>
    <row r="44" spans="1:7" ht="14.25" customHeight="1" x14ac:dyDescent="0.2">
      <c r="A44" s="107" t="s">
        <v>143</v>
      </c>
      <c r="B44" s="23" t="s">
        <v>144</v>
      </c>
      <c r="C44" s="95">
        <v>0</v>
      </c>
      <c r="D44" s="18"/>
      <c r="E44" s="77"/>
      <c r="F44" s="82"/>
      <c r="G44" s="77"/>
    </row>
    <row r="45" spans="1:7" ht="14.25" customHeight="1" x14ac:dyDescent="0.2">
      <c r="A45" s="110" t="s">
        <v>36</v>
      </c>
      <c r="B45" s="32" t="s">
        <v>34</v>
      </c>
      <c r="C45" s="95"/>
      <c r="E45" s="77"/>
      <c r="F45" s="82"/>
      <c r="G45" s="77"/>
    </row>
    <row r="46" spans="1:7" ht="16.5" customHeight="1" x14ac:dyDescent="0.2">
      <c r="A46" s="102" t="s">
        <v>35</v>
      </c>
      <c r="B46" s="27" t="s">
        <v>37</v>
      </c>
      <c r="C46" s="95">
        <f>129600+98000+83900+13600+8800+2850+47150+5100+1900+4050+6800</f>
        <v>401750</v>
      </c>
      <c r="D46" s="20"/>
      <c r="E46" s="7"/>
      <c r="F46" s="82"/>
      <c r="G46" s="77"/>
    </row>
    <row r="47" spans="1:7" ht="16.5" customHeight="1" x14ac:dyDescent="0.2">
      <c r="A47" s="102" t="s">
        <v>352</v>
      </c>
      <c r="B47" s="27" t="s">
        <v>353</v>
      </c>
      <c r="C47" s="95">
        <v>0</v>
      </c>
      <c r="E47" s="7"/>
      <c r="F47" s="82"/>
      <c r="G47" s="77"/>
    </row>
    <row r="48" spans="1:7" ht="15.75" customHeight="1" x14ac:dyDescent="0.2">
      <c r="A48" s="111" t="s">
        <v>47</v>
      </c>
      <c r="B48" s="32" t="s">
        <v>46</v>
      </c>
      <c r="C48" s="112"/>
      <c r="D48" s="13"/>
      <c r="E48" s="7"/>
      <c r="F48" s="82"/>
      <c r="G48" s="77"/>
    </row>
    <row r="49" spans="1:7" ht="15" customHeight="1" x14ac:dyDescent="0.2">
      <c r="A49" s="102" t="s">
        <v>48</v>
      </c>
      <c r="B49" s="27" t="s">
        <v>346</v>
      </c>
      <c r="C49" s="95">
        <f>225843.15</f>
        <v>225843.15</v>
      </c>
      <c r="D49" s="67"/>
      <c r="E49" s="41"/>
      <c r="F49" s="82"/>
      <c r="G49" s="77"/>
    </row>
    <row r="50" spans="1:7" ht="17.25" customHeight="1" x14ac:dyDescent="0.2">
      <c r="A50" s="111" t="s">
        <v>63</v>
      </c>
      <c r="B50" s="32" t="s">
        <v>62</v>
      </c>
      <c r="C50" s="95"/>
      <c r="F50" s="83"/>
      <c r="G50" s="77"/>
    </row>
    <row r="51" spans="1:7" ht="17.25" customHeight="1" x14ac:dyDescent="0.2">
      <c r="A51" s="102" t="s">
        <v>61</v>
      </c>
      <c r="B51" s="23" t="s">
        <v>165</v>
      </c>
      <c r="C51" s="95">
        <f>56463+134520+46846+71390+233900.14+41536</f>
        <v>584655.14</v>
      </c>
      <c r="E51" s="7"/>
      <c r="F51" s="20"/>
      <c r="G51" s="77"/>
    </row>
    <row r="52" spans="1:7" ht="13.5" customHeight="1" x14ac:dyDescent="0.2">
      <c r="A52" s="102" t="s">
        <v>342</v>
      </c>
      <c r="B52" s="34" t="s">
        <v>341</v>
      </c>
      <c r="C52" s="95">
        <v>0</v>
      </c>
      <c r="D52" s="5"/>
      <c r="E52" s="18"/>
      <c r="F52" s="82"/>
      <c r="G52" s="77"/>
    </row>
    <row r="53" spans="1:7" ht="18.75" customHeight="1" x14ac:dyDescent="0.2">
      <c r="A53" s="102" t="s">
        <v>202</v>
      </c>
      <c r="B53" s="34" t="s">
        <v>210</v>
      </c>
      <c r="C53" s="95">
        <v>0</v>
      </c>
      <c r="D53" s="13"/>
      <c r="E53" s="77"/>
      <c r="F53" s="5"/>
    </row>
    <row r="54" spans="1:7" ht="17.25" customHeight="1" x14ac:dyDescent="0.2">
      <c r="A54" s="102" t="s">
        <v>149</v>
      </c>
      <c r="B54" s="23" t="s">
        <v>150</v>
      </c>
      <c r="C54" s="95">
        <v>199420</v>
      </c>
      <c r="D54" s="13"/>
      <c r="E54" s="5"/>
      <c r="F54" s="5"/>
      <c r="G54" s="5"/>
    </row>
    <row r="55" spans="1:7" ht="15" customHeight="1" x14ac:dyDescent="0.2">
      <c r="A55" s="102" t="s">
        <v>192</v>
      </c>
      <c r="B55" s="27" t="s">
        <v>193</v>
      </c>
      <c r="C55" s="95">
        <v>0</v>
      </c>
      <c r="D55" s="6"/>
      <c r="E55" s="5"/>
      <c r="F55" s="41"/>
      <c r="G55" s="5"/>
    </row>
    <row r="56" spans="1:7" ht="15" customHeight="1" x14ac:dyDescent="0.2">
      <c r="A56" s="102" t="s">
        <v>361</v>
      </c>
      <c r="B56" s="27" t="s">
        <v>362</v>
      </c>
      <c r="C56" s="95">
        <v>0</v>
      </c>
      <c r="D56" s="6"/>
      <c r="E56" s="5"/>
      <c r="F56" s="5"/>
      <c r="G56" s="5"/>
    </row>
    <row r="57" spans="1:7" ht="12.75" customHeight="1" x14ac:dyDescent="0.2">
      <c r="A57" s="111" t="s">
        <v>136</v>
      </c>
      <c r="B57" s="24" t="s">
        <v>137</v>
      </c>
      <c r="C57" s="99"/>
      <c r="E57" s="5"/>
      <c r="F57" s="5"/>
      <c r="G57" s="5"/>
    </row>
    <row r="58" spans="1:7" ht="14.25" customHeight="1" x14ac:dyDescent="0.2">
      <c r="A58" s="102" t="s">
        <v>260</v>
      </c>
      <c r="B58" s="23" t="s">
        <v>138</v>
      </c>
      <c r="C58" s="95"/>
      <c r="D58" s="6"/>
      <c r="E58" s="5"/>
      <c r="F58" s="5"/>
      <c r="G58" s="5"/>
    </row>
    <row r="59" spans="1:7" ht="17.25" customHeight="1" x14ac:dyDescent="0.2">
      <c r="A59" s="102" t="s">
        <v>264</v>
      </c>
      <c r="B59" s="23" t="s">
        <v>265</v>
      </c>
      <c r="C59" s="95">
        <v>378476.68</v>
      </c>
      <c r="D59" s="6"/>
      <c r="E59" s="77"/>
      <c r="F59" s="5"/>
      <c r="G59" s="5"/>
    </row>
    <row r="60" spans="1:7" ht="17.25" customHeight="1" x14ac:dyDescent="0.2">
      <c r="A60" s="111" t="s">
        <v>330</v>
      </c>
      <c r="B60" s="24" t="s">
        <v>331</v>
      </c>
      <c r="C60" s="95"/>
      <c r="E60" s="5"/>
      <c r="F60" s="5"/>
      <c r="G60" s="5"/>
    </row>
    <row r="61" spans="1:7" ht="17.25" customHeight="1" x14ac:dyDescent="0.2">
      <c r="A61" s="102" t="s">
        <v>360</v>
      </c>
      <c r="B61" s="23" t="s">
        <v>332</v>
      </c>
      <c r="C61" s="95">
        <v>0</v>
      </c>
      <c r="E61" s="5"/>
      <c r="F61" s="5"/>
      <c r="G61" s="5"/>
    </row>
    <row r="62" spans="1:7" ht="15.75" customHeight="1" x14ac:dyDescent="0.2">
      <c r="A62" s="111" t="s">
        <v>172</v>
      </c>
      <c r="B62" s="33" t="s">
        <v>171</v>
      </c>
      <c r="C62" s="95"/>
      <c r="E62" s="5"/>
      <c r="F62" s="5"/>
      <c r="G62" s="5"/>
    </row>
    <row r="63" spans="1:7" ht="19.5" customHeight="1" x14ac:dyDescent="0.2">
      <c r="A63" s="113" t="s">
        <v>170</v>
      </c>
      <c r="B63" s="34" t="s">
        <v>169</v>
      </c>
      <c r="C63" s="95">
        <v>0</v>
      </c>
      <c r="E63" s="5"/>
      <c r="G63" s="5"/>
    </row>
    <row r="64" spans="1:7" ht="18" customHeight="1" x14ac:dyDescent="0.2">
      <c r="A64" s="113" t="s">
        <v>249</v>
      </c>
      <c r="B64" s="23" t="s">
        <v>250</v>
      </c>
      <c r="C64" s="95">
        <v>0</v>
      </c>
      <c r="E64" s="5"/>
      <c r="F64" s="5"/>
      <c r="G64" s="5"/>
    </row>
    <row r="65" spans="1:7" ht="26.25" customHeight="1" x14ac:dyDescent="0.2">
      <c r="A65" s="113" t="s">
        <v>177</v>
      </c>
      <c r="B65" s="34" t="s">
        <v>180</v>
      </c>
      <c r="C65" s="95">
        <v>0</v>
      </c>
      <c r="E65" s="5"/>
      <c r="F65" s="78"/>
      <c r="G65" s="77"/>
    </row>
    <row r="66" spans="1:7" ht="15.75" customHeight="1" x14ac:dyDescent="0.2">
      <c r="A66" s="113" t="s">
        <v>178</v>
      </c>
      <c r="B66" s="34" t="s">
        <v>179</v>
      </c>
      <c r="C66" s="95">
        <v>0</v>
      </c>
      <c r="E66" s="5"/>
      <c r="F66" s="78"/>
      <c r="G66" s="77"/>
    </row>
    <row r="67" spans="1:7" ht="24.75" customHeight="1" x14ac:dyDescent="0.2">
      <c r="A67" s="113" t="s">
        <v>365</v>
      </c>
      <c r="B67" s="34" t="s">
        <v>366</v>
      </c>
      <c r="C67" s="95">
        <f>168777.8+1404200</f>
        <v>1572977.8</v>
      </c>
      <c r="E67" s="5"/>
      <c r="F67" s="50"/>
      <c r="G67" s="5"/>
    </row>
    <row r="68" spans="1:7" ht="15.75" customHeight="1" x14ac:dyDescent="0.2">
      <c r="A68" s="114" t="s">
        <v>233</v>
      </c>
      <c r="B68" s="45" t="s">
        <v>234</v>
      </c>
      <c r="C68" s="101"/>
      <c r="E68" s="5"/>
      <c r="F68" s="5"/>
      <c r="G68" s="5"/>
    </row>
    <row r="69" spans="1:7" ht="14.25" customHeight="1" x14ac:dyDescent="0.2">
      <c r="A69" s="113" t="s">
        <v>235</v>
      </c>
      <c r="B69" s="29" t="s">
        <v>236</v>
      </c>
      <c r="C69" s="95">
        <v>0</v>
      </c>
      <c r="E69" s="5"/>
      <c r="F69" s="5"/>
      <c r="G69" s="5"/>
    </row>
    <row r="70" spans="1:7" ht="12" customHeight="1" x14ac:dyDescent="0.2">
      <c r="A70" s="113" t="s">
        <v>237</v>
      </c>
      <c r="B70" s="29" t="s">
        <v>238</v>
      </c>
      <c r="C70" s="95"/>
      <c r="E70" s="5"/>
      <c r="F70" s="5"/>
      <c r="G70" s="5"/>
    </row>
    <row r="71" spans="1:7" ht="15" customHeight="1" x14ac:dyDescent="0.2">
      <c r="A71" s="113" t="s">
        <v>239</v>
      </c>
      <c r="B71" s="29" t="s">
        <v>240</v>
      </c>
      <c r="C71" s="95"/>
      <c r="E71" s="5"/>
      <c r="F71" s="5"/>
      <c r="G71" s="5"/>
    </row>
    <row r="72" spans="1:7" ht="24.75" customHeight="1" x14ac:dyDescent="0.2">
      <c r="A72" s="109" t="s">
        <v>52</v>
      </c>
      <c r="B72" s="24" t="s">
        <v>53</v>
      </c>
      <c r="C72" s="100"/>
      <c r="E72" s="52"/>
      <c r="F72" s="5"/>
      <c r="G72" s="5"/>
    </row>
    <row r="73" spans="1:7" ht="15.75" customHeight="1" x14ac:dyDescent="0.2">
      <c r="A73" s="102" t="s">
        <v>50</v>
      </c>
      <c r="B73" s="27" t="s">
        <v>49</v>
      </c>
      <c r="C73" s="95">
        <f>232360</f>
        <v>232360</v>
      </c>
      <c r="D73" s="13"/>
      <c r="E73" s="8"/>
      <c r="F73" s="5"/>
      <c r="G73" s="5"/>
    </row>
    <row r="74" spans="1:7" ht="12.75" customHeight="1" x14ac:dyDescent="0.2">
      <c r="A74" s="110" t="s">
        <v>39</v>
      </c>
      <c r="B74" s="24" t="s">
        <v>38</v>
      </c>
      <c r="C74" s="95"/>
      <c r="E74" s="66"/>
      <c r="F74" s="5"/>
      <c r="G74" s="5"/>
    </row>
    <row r="75" spans="1:7" ht="12.75" customHeight="1" x14ac:dyDescent="0.2">
      <c r="A75" s="115" t="s">
        <v>351</v>
      </c>
      <c r="B75" s="23" t="s">
        <v>38</v>
      </c>
      <c r="C75" s="95"/>
      <c r="E75" s="5"/>
      <c r="F75" s="5"/>
      <c r="G75" s="5"/>
    </row>
    <row r="76" spans="1:7" ht="15.75" customHeight="1" x14ac:dyDescent="0.2">
      <c r="A76" s="102" t="s">
        <v>156</v>
      </c>
      <c r="B76" s="27" t="s">
        <v>155</v>
      </c>
      <c r="C76" s="95">
        <v>0</v>
      </c>
      <c r="D76" s="46"/>
      <c r="E76" s="5"/>
      <c r="F76" s="5"/>
      <c r="G76" s="5"/>
    </row>
    <row r="77" spans="1:7" ht="13.5" customHeight="1" x14ac:dyDescent="0.2">
      <c r="A77" s="102" t="s">
        <v>51</v>
      </c>
      <c r="B77" s="27" t="s">
        <v>181</v>
      </c>
      <c r="C77" s="95">
        <v>0</v>
      </c>
      <c r="E77" s="5"/>
      <c r="F77" s="55"/>
      <c r="G77" s="5"/>
    </row>
    <row r="78" spans="1:7" ht="15" customHeight="1" x14ac:dyDescent="0.2">
      <c r="A78" s="102" t="s">
        <v>199</v>
      </c>
      <c r="B78" s="31" t="s">
        <v>200</v>
      </c>
      <c r="C78" s="95">
        <v>0</v>
      </c>
    </row>
    <row r="79" spans="1:7" ht="16.5" customHeight="1" x14ac:dyDescent="0.2">
      <c r="A79" s="102" t="s">
        <v>211</v>
      </c>
      <c r="B79" s="31" t="s">
        <v>38</v>
      </c>
      <c r="C79" s="95">
        <v>0</v>
      </c>
      <c r="F79" s="6"/>
    </row>
    <row r="80" spans="1:7" ht="18" customHeight="1" x14ac:dyDescent="0.2">
      <c r="A80" s="111" t="s">
        <v>145</v>
      </c>
      <c r="B80" s="32" t="s">
        <v>146</v>
      </c>
      <c r="C80" s="95"/>
      <c r="F80" s="77"/>
    </row>
    <row r="81" spans="1:7" ht="18" customHeight="1" x14ac:dyDescent="0.2">
      <c r="A81" s="102" t="s">
        <v>328</v>
      </c>
      <c r="B81" s="27" t="s">
        <v>291</v>
      </c>
      <c r="C81" s="95">
        <v>0</v>
      </c>
    </row>
    <row r="82" spans="1:7" ht="14.25" customHeight="1" x14ac:dyDescent="0.2">
      <c r="A82" s="111" t="s">
        <v>148</v>
      </c>
      <c r="B82" s="32" t="s">
        <v>135</v>
      </c>
      <c r="C82" s="95"/>
      <c r="F82" s="83"/>
    </row>
    <row r="83" spans="1:7" ht="17.25" customHeight="1" x14ac:dyDescent="0.2">
      <c r="A83" s="102" t="s">
        <v>147</v>
      </c>
      <c r="B83" s="27" t="s">
        <v>135</v>
      </c>
      <c r="C83" s="95">
        <f>1709171+132750+233640+1292100</f>
        <v>3367661</v>
      </c>
    </row>
    <row r="84" spans="1:7" ht="16.5" customHeight="1" thickBot="1" x14ac:dyDescent="0.25">
      <c r="A84" s="102" t="s">
        <v>292</v>
      </c>
      <c r="B84" s="27" t="s">
        <v>329</v>
      </c>
      <c r="C84" s="95">
        <f>230000+231870</f>
        <v>461870</v>
      </c>
    </row>
    <row r="85" spans="1:7" ht="18.75" customHeight="1" thickBot="1" x14ac:dyDescent="0.25">
      <c r="A85" s="107"/>
      <c r="B85" s="22" t="s">
        <v>19</v>
      </c>
      <c r="C85" s="116">
        <f>SUM(C39:C84)</f>
        <v>10909693.739999998</v>
      </c>
      <c r="D85" s="7"/>
    </row>
    <row r="86" spans="1:7" ht="16.5" customHeight="1" x14ac:dyDescent="0.2">
      <c r="A86" s="117"/>
      <c r="B86" s="35"/>
      <c r="C86" s="118"/>
      <c r="D86" s="9"/>
      <c r="G86" s="50"/>
    </row>
    <row r="87" spans="1:7" ht="17.25" customHeight="1" x14ac:dyDescent="0.2">
      <c r="A87" s="110">
        <v>2.2999999999999998</v>
      </c>
      <c r="B87" s="32" t="s">
        <v>65</v>
      </c>
      <c r="C87" s="101"/>
    </row>
    <row r="88" spans="1:7" ht="13.5" customHeight="1" x14ac:dyDescent="0.2">
      <c r="A88" s="111" t="s">
        <v>36</v>
      </c>
      <c r="B88" s="36" t="s">
        <v>84</v>
      </c>
      <c r="C88" s="99"/>
      <c r="D88" s="9"/>
    </row>
    <row r="89" spans="1:7" ht="16.5" customHeight="1" x14ac:dyDescent="0.2">
      <c r="A89" s="111" t="s">
        <v>85</v>
      </c>
      <c r="B89" s="37" t="s">
        <v>86</v>
      </c>
      <c r="C89" s="99"/>
      <c r="D89" s="16"/>
      <c r="E89" s="10"/>
      <c r="F89" s="19"/>
    </row>
    <row r="90" spans="1:7" ht="15.75" customHeight="1" x14ac:dyDescent="0.2">
      <c r="A90" s="102" t="s">
        <v>87</v>
      </c>
      <c r="B90" s="25" t="s">
        <v>86</v>
      </c>
      <c r="C90" s="95">
        <f>149825+68088.26</f>
        <v>217913.26</v>
      </c>
      <c r="D90" s="13"/>
    </row>
    <row r="91" spans="1:7" ht="15.75" customHeight="1" x14ac:dyDescent="0.2">
      <c r="A91" s="102" t="s">
        <v>339</v>
      </c>
      <c r="B91" s="25" t="s">
        <v>340</v>
      </c>
      <c r="C91" s="95">
        <v>0</v>
      </c>
      <c r="D91" s="53"/>
      <c r="E91" s="77"/>
      <c r="F91" s="41"/>
    </row>
    <row r="92" spans="1:7" ht="14.25" customHeight="1" x14ac:dyDescent="0.2">
      <c r="A92" s="102" t="s">
        <v>229</v>
      </c>
      <c r="B92" s="25" t="s">
        <v>243</v>
      </c>
      <c r="C92" s="95">
        <v>0</v>
      </c>
      <c r="D92" s="20"/>
    </row>
    <row r="93" spans="1:7" ht="18" customHeight="1" x14ac:dyDescent="0.2">
      <c r="A93" s="111" t="s">
        <v>121</v>
      </c>
      <c r="B93" s="37" t="s">
        <v>122</v>
      </c>
      <c r="C93" s="99"/>
      <c r="D93" s="10"/>
    </row>
    <row r="94" spans="1:7" ht="15.75" customHeight="1" x14ac:dyDescent="0.2">
      <c r="A94" s="102" t="s">
        <v>230</v>
      </c>
      <c r="B94" s="25" t="s">
        <v>231</v>
      </c>
      <c r="C94" s="95">
        <v>0</v>
      </c>
      <c r="D94" s="19"/>
    </row>
    <row r="95" spans="1:7" ht="16.5" customHeight="1" x14ac:dyDescent="0.2">
      <c r="A95" s="102" t="s">
        <v>125</v>
      </c>
      <c r="B95" s="25" t="s">
        <v>128</v>
      </c>
      <c r="C95" s="95">
        <f>60918.21+1631.87</f>
        <v>62550.080000000002</v>
      </c>
      <c r="D95" s="13"/>
      <c r="F95" s="6"/>
    </row>
    <row r="96" spans="1:7" ht="18" customHeight="1" x14ac:dyDescent="0.2">
      <c r="A96" s="102" t="s">
        <v>127</v>
      </c>
      <c r="B96" s="25" t="s">
        <v>126</v>
      </c>
      <c r="C96" s="95">
        <f>231870+306800+45559.8</f>
        <v>584229.80000000005</v>
      </c>
      <c r="D96" s="13"/>
    </row>
    <row r="97" spans="1:6" ht="20.25" customHeight="1" x14ac:dyDescent="0.2">
      <c r="A97" s="102" t="s">
        <v>123</v>
      </c>
      <c r="B97" s="25" t="s">
        <v>124</v>
      </c>
      <c r="C97" s="95">
        <v>0</v>
      </c>
      <c r="D97" s="11"/>
      <c r="F97" s="84"/>
    </row>
    <row r="98" spans="1:6" x14ac:dyDescent="0.2">
      <c r="A98" s="111" t="s">
        <v>88</v>
      </c>
      <c r="B98" s="36" t="s">
        <v>89</v>
      </c>
      <c r="C98" s="99"/>
      <c r="D98" s="64"/>
    </row>
    <row r="99" spans="1:6" x14ac:dyDescent="0.2">
      <c r="A99" s="102" t="s">
        <v>173</v>
      </c>
      <c r="B99" s="34" t="s">
        <v>174</v>
      </c>
      <c r="C99" s="95">
        <v>0</v>
      </c>
      <c r="D99" s="13"/>
    </row>
    <row r="100" spans="1:6" x14ac:dyDescent="0.2">
      <c r="A100" s="102" t="s">
        <v>90</v>
      </c>
      <c r="B100" s="25" t="s">
        <v>91</v>
      </c>
      <c r="C100" s="95">
        <v>0</v>
      </c>
      <c r="D100" s="8"/>
    </row>
    <row r="101" spans="1:6" x14ac:dyDescent="0.2">
      <c r="A101" s="102" t="s">
        <v>92</v>
      </c>
      <c r="B101" s="25" t="s">
        <v>93</v>
      </c>
      <c r="C101" s="95">
        <v>0</v>
      </c>
      <c r="D101" s="7"/>
    </row>
    <row r="102" spans="1:6" x14ac:dyDescent="0.2">
      <c r="A102" s="111" t="s">
        <v>94</v>
      </c>
      <c r="B102" s="37" t="s">
        <v>95</v>
      </c>
      <c r="C102" s="95"/>
      <c r="D102" s="13"/>
    </row>
    <row r="103" spans="1:6" x14ac:dyDescent="0.2">
      <c r="A103" s="102" t="s">
        <v>96</v>
      </c>
      <c r="B103" s="25" t="s">
        <v>95</v>
      </c>
      <c r="C103" s="95">
        <v>110094</v>
      </c>
      <c r="D103" s="56"/>
      <c r="F103" s="77"/>
    </row>
    <row r="104" spans="1:6" x14ac:dyDescent="0.2">
      <c r="A104" s="111" t="s">
        <v>208</v>
      </c>
      <c r="B104" s="37" t="s">
        <v>207</v>
      </c>
      <c r="C104" s="95"/>
      <c r="D104" s="10"/>
      <c r="F104" s="10"/>
    </row>
    <row r="105" spans="1:6" x14ac:dyDescent="0.2">
      <c r="A105" s="102" t="s">
        <v>206</v>
      </c>
      <c r="B105" s="38" t="s">
        <v>209</v>
      </c>
      <c r="C105" s="95">
        <v>0</v>
      </c>
      <c r="D105" s="5"/>
    </row>
    <row r="106" spans="1:6" x14ac:dyDescent="0.2">
      <c r="A106" s="111" t="s">
        <v>68</v>
      </c>
      <c r="B106" s="24" t="s">
        <v>69</v>
      </c>
      <c r="C106" s="99"/>
      <c r="D106" s="10"/>
    </row>
    <row r="107" spans="1:6" x14ac:dyDescent="0.2">
      <c r="A107" s="93" t="s">
        <v>64</v>
      </c>
      <c r="B107" s="23" t="s">
        <v>67</v>
      </c>
      <c r="C107" s="95">
        <v>0</v>
      </c>
      <c r="D107" s="8"/>
    </row>
    <row r="108" spans="1:6" x14ac:dyDescent="0.2">
      <c r="A108" s="93" t="s">
        <v>167</v>
      </c>
      <c r="B108" s="23" t="s">
        <v>168</v>
      </c>
      <c r="C108" s="95">
        <v>3309.05</v>
      </c>
      <c r="D108" s="8"/>
    </row>
    <row r="109" spans="1:6" ht="12.75" customHeight="1" x14ac:dyDescent="0.2">
      <c r="A109" s="102" t="s">
        <v>97</v>
      </c>
      <c r="B109" s="25" t="s">
        <v>98</v>
      </c>
      <c r="C109" s="95">
        <v>0</v>
      </c>
    </row>
    <row r="110" spans="1:6" ht="16.5" customHeight="1" x14ac:dyDescent="0.2">
      <c r="A110" s="98" t="s">
        <v>99</v>
      </c>
      <c r="B110" s="36" t="s">
        <v>100</v>
      </c>
      <c r="C110" s="99"/>
      <c r="D110" s="5"/>
    </row>
    <row r="111" spans="1:6" ht="17.25" customHeight="1" x14ac:dyDescent="0.2">
      <c r="A111" s="98" t="s">
        <v>101</v>
      </c>
      <c r="B111" s="36" t="s">
        <v>102</v>
      </c>
      <c r="C111" s="99"/>
      <c r="D111" s="5"/>
    </row>
    <row r="112" spans="1:6" ht="15" customHeight="1" x14ac:dyDescent="0.2">
      <c r="A112" s="102" t="s">
        <v>103</v>
      </c>
      <c r="B112" s="25" t="s">
        <v>104</v>
      </c>
      <c r="C112" s="95">
        <v>0</v>
      </c>
      <c r="D112" s="50"/>
    </row>
    <row r="113" spans="1:7" x14ac:dyDescent="0.2">
      <c r="A113" s="111" t="s">
        <v>225</v>
      </c>
      <c r="B113" s="37" t="s">
        <v>228</v>
      </c>
      <c r="C113" s="95"/>
      <c r="D113" s="43"/>
      <c r="F113" s="77"/>
      <c r="G113" s="80"/>
    </row>
    <row r="114" spans="1:7" x14ac:dyDescent="0.2">
      <c r="A114" s="102" t="s">
        <v>218</v>
      </c>
      <c r="B114" s="25" t="s">
        <v>220</v>
      </c>
      <c r="C114" s="95">
        <v>3380.41</v>
      </c>
      <c r="D114" s="67"/>
    </row>
    <row r="115" spans="1:7" x14ac:dyDescent="0.2">
      <c r="A115" s="102" t="s">
        <v>226</v>
      </c>
      <c r="B115" s="25" t="s">
        <v>227</v>
      </c>
      <c r="C115" s="95">
        <v>0</v>
      </c>
      <c r="D115" s="67"/>
    </row>
    <row r="116" spans="1:7" ht="14.25" x14ac:dyDescent="0.2">
      <c r="A116" s="111" t="s">
        <v>105</v>
      </c>
      <c r="B116" s="37" t="s">
        <v>106</v>
      </c>
      <c r="C116" s="99"/>
      <c r="D116" s="66"/>
    </row>
    <row r="117" spans="1:7" ht="15.75" customHeight="1" x14ac:dyDescent="0.2">
      <c r="A117" s="102" t="s">
        <v>261</v>
      </c>
      <c r="B117" s="25" t="s">
        <v>263</v>
      </c>
      <c r="C117" s="95">
        <v>0</v>
      </c>
    </row>
    <row r="118" spans="1:7" ht="13.5" customHeight="1" x14ac:dyDescent="0.2">
      <c r="A118" s="102" t="s">
        <v>186</v>
      </c>
      <c r="B118" s="25" t="s">
        <v>187</v>
      </c>
      <c r="C118" s="95">
        <v>0</v>
      </c>
    </row>
    <row r="119" spans="1:7" x14ac:dyDescent="0.2">
      <c r="A119" s="102" t="s">
        <v>107</v>
      </c>
      <c r="B119" s="25" t="s">
        <v>166</v>
      </c>
      <c r="C119" s="95">
        <f>1624860</f>
        <v>1624860</v>
      </c>
      <c r="D119" s="19"/>
    </row>
    <row r="120" spans="1:7" x14ac:dyDescent="0.2">
      <c r="A120" s="111" t="s">
        <v>241</v>
      </c>
      <c r="B120" s="37" t="s">
        <v>242</v>
      </c>
      <c r="C120" s="101"/>
      <c r="D120" s="15"/>
    </row>
    <row r="121" spans="1:7" x14ac:dyDescent="0.2">
      <c r="A121" s="102" t="s">
        <v>247</v>
      </c>
      <c r="B121" s="25" t="s">
        <v>242</v>
      </c>
      <c r="C121" s="95"/>
      <c r="D121" s="15"/>
    </row>
    <row r="122" spans="1:7" x14ac:dyDescent="0.2">
      <c r="A122" s="111" t="s">
        <v>108</v>
      </c>
      <c r="B122" s="36" t="s">
        <v>109</v>
      </c>
      <c r="C122" s="99"/>
      <c r="D122" s="7"/>
    </row>
    <row r="123" spans="1:7" x14ac:dyDescent="0.2">
      <c r="A123" s="102" t="s">
        <v>134</v>
      </c>
      <c r="B123" s="38" t="s">
        <v>133</v>
      </c>
      <c r="C123" s="95">
        <v>0</v>
      </c>
      <c r="D123" s="19"/>
    </row>
    <row r="124" spans="1:7" ht="16.5" customHeight="1" x14ac:dyDescent="0.2">
      <c r="A124" s="102" t="s">
        <v>110</v>
      </c>
      <c r="B124" s="25" t="s">
        <v>111</v>
      </c>
      <c r="C124" s="95">
        <v>0</v>
      </c>
      <c r="D124" s="18"/>
      <c r="G124" s="50"/>
    </row>
    <row r="125" spans="1:7" ht="18" customHeight="1" x14ac:dyDescent="0.2">
      <c r="A125" s="102" t="s">
        <v>112</v>
      </c>
      <c r="B125" s="25" t="s">
        <v>244</v>
      </c>
      <c r="C125" s="95">
        <v>0</v>
      </c>
      <c r="D125" s="50"/>
      <c r="G125" s="50"/>
    </row>
    <row r="126" spans="1:7" ht="17.25" customHeight="1" x14ac:dyDescent="0.2">
      <c r="A126" s="102" t="s">
        <v>245</v>
      </c>
      <c r="B126" s="25" t="s">
        <v>113</v>
      </c>
      <c r="C126" s="95">
        <v>0</v>
      </c>
      <c r="D126" s="50"/>
      <c r="G126" s="50"/>
    </row>
    <row r="127" spans="1:7" ht="15.75" customHeight="1" x14ac:dyDescent="0.2">
      <c r="A127" s="102" t="s">
        <v>163</v>
      </c>
      <c r="B127" s="38" t="s">
        <v>164</v>
      </c>
      <c r="C127" s="95">
        <v>0</v>
      </c>
      <c r="D127" s="10"/>
      <c r="G127" s="6"/>
    </row>
    <row r="128" spans="1:7" ht="15" customHeight="1" x14ac:dyDescent="0.2">
      <c r="A128" s="111" t="s">
        <v>114</v>
      </c>
      <c r="B128" s="37" t="s">
        <v>115</v>
      </c>
      <c r="C128" s="95"/>
      <c r="D128" s="7"/>
      <c r="F128" s="50"/>
      <c r="G128" s="76" t="s">
        <v>363</v>
      </c>
    </row>
    <row r="129" spans="1:7" x14ac:dyDescent="0.2">
      <c r="A129" s="102" t="s">
        <v>116</v>
      </c>
      <c r="B129" s="25" t="s">
        <v>117</v>
      </c>
      <c r="C129" s="95">
        <f>21940.68+142238.83</f>
        <v>164179.50999999998</v>
      </c>
    </row>
    <row r="130" spans="1:7" ht="18" customHeight="1" x14ac:dyDescent="0.2">
      <c r="A130" s="102" t="s">
        <v>130</v>
      </c>
      <c r="B130" s="38" t="s">
        <v>201</v>
      </c>
      <c r="C130" s="95">
        <v>0</v>
      </c>
      <c r="F130" s="80"/>
    </row>
    <row r="131" spans="1:7" ht="16.5" customHeight="1" x14ac:dyDescent="0.2">
      <c r="A131" s="102" t="s">
        <v>118</v>
      </c>
      <c r="B131" s="38" t="s">
        <v>160</v>
      </c>
      <c r="C131" s="95">
        <v>0</v>
      </c>
    </row>
    <row r="132" spans="1:7" ht="16.5" customHeight="1" x14ac:dyDescent="0.2">
      <c r="A132" s="102" t="s">
        <v>129</v>
      </c>
      <c r="B132" s="38" t="s">
        <v>157</v>
      </c>
      <c r="C132" s="95">
        <f>4248000+25665+20650+2339586+578790+587640+444978+743400+1834900+151040+94824.8+344088</f>
        <v>11413561.800000001</v>
      </c>
      <c r="F132" s="81"/>
    </row>
    <row r="133" spans="1:7" ht="17.25" customHeight="1" x14ac:dyDescent="0.2">
      <c r="A133" s="102" t="s">
        <v>131</v>
      </c>
      <c r="B133" s="38" t="s">
        <v>132</v>
      </c>
      <c r="C133" s="95">
        <f>43000</f>
        <v>43000</v>
      </c>
    </row>
    <row r="134" spans="1:7" x14ac:dyDescent="0.2">
      <c r="A134" s="102" t="s">
        <v>119</v>
      </c>
      <c r="B134" s="25" t="s">
        <v>120</v>
      </c>
      <c r="C134" s="95">
        <v>198312.74</v>
      </c>
      <c r="D134" s="67"/>
    </row>
    <row r="135" spans="1:7" x14ac:dyDescent="0.2">
      <c r="A135" s="102" t="s">
        <v>195</v>
      </c>
      <c r="B135" s="25" t="s">
        <v>196</v>
      </c>
      <c r="C135" s="95">
        <f>75075.01</f>
        <v>75075.009999999995</v>
      </c>
    </row>
    <row r="136" spans="1:7" x14ac:dyDescent="0.2">
      <c r="A136" s="102" t="s">
        <v>197</v>
      </c>
      <c r="B136" s="25" t="s">
        <v>198</v>
      </c>
      <c r="C136" s="95">
        <v>4183.8100000000004</v>
      </c>
    </row>
    <row r="137" spans="1:7" x14ac:dyDescent="0.2">
      <c r="A137" s="102" t="s">
        <v>162</v>
      </c>
      <c r="B137" s="38" t="s">
        <v>232</v>
      </c>
      <c r="C137" s="95">
        <v>0</v>
      </c>
    </row>
    <row r="138" spans="1:7" x14ac:dyDescent="0.2">
      <c r="A138" s="102" t="s">
        <v>348</v>
      </c>
      <c r="B138" s="38" t="s">
        <v>349</v>
      </c>
      <c r="C138" s="95">
        <f>961.04+41300+3717</f>
        <v>45978.04</v>
      </c>
      <c r="D138" s="7"/>
      <c r="F138" s="6"/>
    </row>
    <row r="139" spans="1:7" ht="13.5" thickBot="1" x14ac:dyDescent="0.25">
      <c r="A139" s="102" t="s">
        <v>310</v>
      </c>
      <c r="B139" s="38" t="s">
        <v>311</v>
      </c>
      <c r="C139" s="95">
        <f>502680+46728+6647.59</f>
        <v>556055.59</v>
      </c>
      <c r="F139" s="6"/>
    </row>
    <row r="140" spans="1:7" ht="13.5" thickBot="1" x14ac:dyDescent="0.25">
      <c r="A140" s="102"/>
      <c r="B140" s="32" t="s">
        <v>66</v>
      </c>
      <c r="C140" s="119">
        <f>SUM(C88:C139)</f>
        <v>15106683.1</v>
      </c>
      <c r="F140" s="6"/>
    </row>
    <row r="141" spans="1:7" x14ac:dyDescent="0.2">
      <c r="A141" s="102"/>
      <c r="B141" s="27"/>
      <c r="C141" s="118"/>
      <c r="D141" s="5"/>
      <c r="F141" s="6"/>
    </row>
    <row r="142" spans="1:7" x14ac:dyDescent="0.2">
      <c r="A142" s="110">
        <v>2.4</v>
      </c>
      <c r="B142" s="32" t="s">
        <v>75</v>
      </c>
      <c r="C142" s="101"/>
      <c r="D142" s="7"/>
      <c r="F142" s="1"/>
    </row>
    <row r="143" spans="1:7" x14ac:dyDescent="0.2">
      <c r="A143" s="111" t="s">
        <v>76</v>
      </c>
      <c r="B143" s="24" t="s">
        <v>77</v>
      </c>
      <c r="C143" s="101"/>
      <c r="D143" s="54"/>
      <c r="G143" s="50"/>
    </row>
    <row r="144" spans="1:7" x14ac:dyDescent="0.2">
      <c r="A144" s="102" t="s">
        <v>354</v>
      </c>
      <c r="B144" s="23" t="s">
        <v>77</v>
      </c>
      <c r="C144" s="95"/>
      <c r="D144" s="54"/>
      <c r="F144" s="79"/>
      <c r="G144" s="50"/>
    </row>
    <row r="145" spans="1:7" ht="28.5" customHeight="1" thickBot="1" x14ac:dyDescent="0.25">
      <c r="A145" s="102" t="s">
        <v>78</v>
      </c>
      <c r="B145" s="23" t="s">
        <v>79</v>
      </c>
      <c r="C145" s="120">
        <f>2383000+450000+75000+2726000+9943832+1450000+1794000+50000+95000+175000+198850+396300+100000+200000+350000</f>
        <v>20386982</v>
      </c>
      <c r="G145" s="6"/>
    </row>
    <row r="146" spans="1:7" ht="13.5" thickBot="1" x14ac:dyDescent="0.25">
      <c r="A146" s="102"/>
      <c r="B146" s="32" t="s">
        <v>81</v>
      </c>
      <c r="C146" s="121">
        <f>SUM(C144:C145)</f>
        <v>20386982</v>
      </c>
      <c r="D146" s="7"/>
    </row>
    <row r="147" spans="1:7" x14ac:dyDescent="0.2">
      <c r="A147" s="117"/>
      <c r="B147" s="69"/>
      <c r="C147" s="118"/>
      <c r="D147" s="5"/>
    </row>
    <row r="148" spans="1:7" x14ac:dyDescent="0.2">
      <c r="A148" s="110">
        <v>2.6</v>
      </c>
      <c r="B148" s="24" t="s">
        <v>70</v>
      </c>
      <c r="C148" s="112"/>
      <c r="D148" s="5"/>
    </row>
    <row r="149" spans="1:7" x14ac:dyDescent="0.2">
      <c r="A149" s="111" t="s">
        <v>71</v>
      </c>
      <c r="B149" s="32" t="s">
        <v>72</v>
      </c>
      <c r="C149" s="101"/>
      <c r="F149" s="77"/>
    </row>
    <row r="150" spans="1:7" x14ac:dyDescent="0.2">
      <c r="A150" s="102" t="s">
        <v>80</v>
      </c>
      <c r="B150" s="23" t="s">
        <v>350</v>
      </c>
      <c r="C150" s="95">
        <f>32627</f>
        <v>32627</v>
      </c>
      <c r="D150" s="10"/>
      <c r="F150" s="77"/>
    </row>
    <row r="151" spans="1:7" ht="15" customHeight="1" x14ac:dyDescent="0.2">
      <c r="A151" s="102" t="s">
        <v>175</v>
      </c>
      <c r="B151" s="39" t="s">
        <v>176</v>
      </c>
      <c r="C151" s="95">
        <v>0</v>
      </c>
      <c r="D151" s="5"/>
    </row>
    <row r="152" spans="1:7" x14ac:dyDescent="0.2">
      <c r="A152" s="102" t="s">
        <v>73</v>
      </c>
      <c r="B152" s="23" t="s">
        <v>74</v>
      </c>
      <c r="C152" s="95">
        <v>0</v>
      </c>
      <c r="D152" s="20"/>
      <c r="F152" s="77"/>
    </row>
    <row r="153" spans="1:7" x14ac:dyDescent="0.2">
      <c r="A153" s="102" t="s">
        <v>191</v>
      </c>
      <c r="B153" s="23" t="s">
        <v>194</v>
      </c>
      <c r="C153" s="95">
        <v>0</v>
      </c>
      <c r="D153" s="20"/>
    </row>
    <row r="154" spans="1:7" ht="12.75" customHeight="1" x14ac:dyDescent="0.2">
      <c r="A154" s="111" t="s">
        <v>203</v>
      </c>
      <c r="B154" s="32" t="s">
        <v>205</v>
      </c>
      <c r="C154" s="95"/>
      <c r="D154" s="12"/>
    </row>
    <row r="155" spans="1:7" x14ac:dyDescent="0.2">
      <c r="A155" s="102" t="s">
        <v>204</v>
      </c>
      <c r="B155" s="27" t="s">
        <v>205</v>
      </c>
      <c r="C155" s="95">
        <v>0</v>
      </c>
      <c r="D155" s="13"/>
    </row>
    <row r="156" spans="1:7" x14ac:dyDescent="0.2">
      <c r="A156" s="111" t="s">
        <v>185</v>
      </c>
      <c r="B156" s="32" t="s">
        <v>83</v>
      </c>
      <c r="C156" s="99"/>
      <c r="D156" s="12"/>
    </row>
    <row r="157" spans="1:7" x14ac:dyDescent="0.2">
      <c r="A157" s="102" t="s">
        <v>82</v>
      </c>
      <c r="B157" s="27" t="s">
        <v>83</v>
      </c>
      <c r="C157" s="95">
        <f>1385644.5+1287675+104430+1739320+1250800+836325+156137.6+45241.2+83000.01</f>
        <v>6888573.3099999996</v>
      </c>
      <c r="D157" s="67"/>
    </row>
    <row r="158" spans="1:7" x14ac:dyDescent="0.2">
      <c r="A158" s="111" t="s">
        <v>189</v>
      </c>
      <c r="B158" s="32" t="s">
        <v>188</v>
      </c>
      <c r="C158" s="122"/>
      <c r="D158" s="7"/>
    </row>
    <row r="159" spans="1:7" x14ac:dyDescent="0.2">
      <c r="A159" s="102" t="s">
        <v>190</v>
      </c>
      <c r="B159" s="27" t="s">
        <v>188</v>
      </c>
      <c r="C159" s="95">
        <v>0</v>
      </c>
      <c r="D159" s="9"/>
    </row>
    <row r="160" spans="1:7" x14ac:dyDescent="0.2">
      <c r="A160" s="114" t="s">
        <v>257</v>
      </c>
      <c r="B160" s="44" t="s">
        <v>258</v>
      </c>
      <c r="C160" s="101"/>
      <c r="D160" s="64"/>
    </row>
    <row r="161" spans="1:6" x14ac:dyDescent="0.2">
      <c r="A161" s="113" t="s">
        <v>259</v>
      </c>
      <c r="B161" s="26" t="s">
        <v>258</v>
      </c>
      <c r="C161" s="95">
        <v>0</v>
      </c>
      <c r="D161" s="48"/>
    </row>
    <row r="162" spans="1:6" x14ac:dyDescent="0.2">
      <c r="A162" s="111" t="s">
        <v>222</v>
      </c>
      <c r="B162" s="32" t="s">
        <v>221</v>
      </c>
      <c r="C162" s="95"/>
      <c r="D162" s="20"/>
    </row>
    <row r="163" spans="1:6" x14ac:dyDescent="0.2">
      <c r="A163" s="111" t="s">
        <v>182</v>
      </c>
      <c r="B163" s="24" t="s">
        <v>183</v>
      </c>
      <c r="C163" s="122"/>
      <c r="D163" s="49"/>
    </row>
    <row r="164" spans="1:6" x14ac:dyDescent="0.2">
      <c r="A164" s="102" t="s">
        <v>184</v>
      </c>
      <c r="B164" s="23" t="s">
        <v>183</v>
      </c>
      <c r="C164" s="95">
        <v>0</v>
      </c>
      <c r="D164" s="47"/>
    </row>
    <row r="165" spans="1:6" ht="15.75" customHeight="1" x14ac:dyDescent="0.2">
      <c r="A165" s="102" t="s">
        <v>262</v>
      </c>
      <c r="B165" s="23" t="s">
        <v>266</v>
      </c>
      <c r="C165" s="95">
        <v>0</v>
      </c>
      <c r="D165" s="2"/>
    </row>
    <row r="166" spans="1:6" x14ac:dyDescent="0.2">
      <c r="A166" s="102" t="s">
        <v>246</v>
      </c>
      <c r="B166" s="23" t="s">
        <v>248</v>
      </c>
      <c r="C166" s="95">
        <v>13631.53</v>
      </c>
      <c r="D166" s="6"/>
    </row>
    <row r="167" spans="1:6" x14ac:dyDescent="0.2">
      <c r="A167" s="111" t="s">
        <v>223</v>
      </c>
      <c r="B167" s="24" t="s">
        <v>224</v>
      </c>
      <c r="C167" s="123"/>
      <c r="D167" s="13"/>
    </row>
    <row r="168" spans="1:6" x14ac:dyDescent="0.2">
      <c r="A168" s="102" t="s">
        <v>219</v>
      </c>
      <c r="B168" s="23" t="s">
        <v>194</v>
      </c>
      <c r="C168" s="95">
        <v>0</v>
      </c>
      <c r="D168" s="13"/>
    </row>
    <row r="169" spans="1:6" x14ac:dyDescent="0.2">
      <c r="A169" s="124" t="s">
        <v>255</v>
      </c>
      <c r="B169" s="37" t="s">
        <v>254</v>
      </c>
      <c r="C169" s="101"/>
      <c r="D169" s="6"/>
      <c r="F169" s="50"/>
    </row>
    <row r="170" spans="1:6" x14ac:dyDescent="0.2">
      <c r="A170" s="125" t="s">
        <v>256</v>
      </c>
      <c r="B170" s="25" t="s">
        <v>254</v>
      </c>
      <c r="C170" s="95">
        <v>0</v>
      </c>
      <c r="D170" s="20"/>
      <c r="E170" s="77"/>
    </row>
    <row r="171" spans="1:6" x14ac:dyDescent="0.2">
      <c r="A171" s="124" t="s">
        <v>336</v>
      </c>
      <c r="B171" s="37" t="s">
        <v>337</v>
      </c>
      <c r="C171" s="95"/>
      <c r="D171" s="20"/>
      <c r="F171" s="77"/>
    </row>
    <row r="172" spans="1:6" ht="13.5" thickBot="1" x14ac:dyDescent="0.25">
      <c r="A172" s="125" t="s">
        <v>338</v>
      </c>
      <c r="B172" s="25" t="s">
        <v>337</v>
      </c>
      <c r="C172" s="120">
        <f>4808087.61+5760000+8128049.77+8572737.6</f>
        <v>27268874.979999997</v>
      </c>
      <c r="D172" s="20"/>
    </row>
    <row r="173" spans="1:6" ht="13.5" thickBot="1" x14ac:dyDescent="0.25">
      <c r="A173" s="117"/>
      <c r="B173" s="70" t="s">
        <v>322</v>
      </c>
      <c r="C173" s="126">
        <f>SUM(C149:C172)</f>
        <v>34203706.819999993</v>
      </c>
      <c r="D173" s="11"/>
    </row>
    <row r="174" spans="1:6" ht="13.5" thickBot="1" x14ac:dyDescent="0.25">
      <c r="A174" s="102"/>
      <c r="B174" s="27"/>
      <c r="C174" s="127"/>
      <c r="D174" s="19"/>
    </row>
    <row r="175" spans="1:6" ht="13.5" thickBot="1" x14ac:dyDescent="0.25">
      <c r="A175" s="93"/>
      <c r="B175" s="22" t="s">
        <v>21</v>
      </c>
      <c r="C175" s="128">
        <f>C36+C85+C140+C146+C173</f>
        <v>139956982.74000001</v>
      </c>
      <c r="D175" s="20"/>
    </row>
    <row r="176" spans="1:6" ht="13.5" thickTop="1" x14ac:dyDescent="0.2">
      <c r="A176" s="129"/>
      <c r="B176" s="85"/>
      <c r="C176" s="130"/>
      <c r="D176" s="7"/>
    </row>
    <row r="177" spans="1:4" x14ac:dyDescent="0.2">
      <c r="A177" s="213"/>
      <c r="B177" s="214"/>
      <c r="C177" s="215"/>
      <c r="D177" s="7"/>
    </row>
    <row r="178" spans="1:4" x14ac:dyDescent="0.2">
      <c r="A178" s="210"/>
      <c r="B178" s="211"/>
      <c r="C178" s="212"/>
      <c r="D178" s="7"/>
    </row>
    <row r="179" spans="1:4" x14ac:dyDescent="0.2">
      <c r="A179" s="210" t="s">
        <v>161</v>
      </c>
      <c r="B179" s="211"/>
      <c r="C179" s="212"/>
      <c r="D179" s="7"/>
    </row>
    <row r="180" spans="1:4" x14ac:dyDescent="0.2">
      <c r="A180" s="189" t="s">
        <v>10</v>
      </c>
      <c r="B180" s="190"/>
      <c r="C180" s="191"/>
      <c r="D180" s="7"/>
    </row>
    <row r="181" spans="1:4" ht="10.5" customHeight="1" x14ac:dyDescent="0.2">
      <c r="A181" s="131"/>
      <c r="B181" s="5"/>
      <c r="C181" s="132"/>
      <c r="D181" s="7"/>
    </row>
    <row r="182" spans="1:4" ht="16.5" customHeight="1" thickBot="1" x14ac:dyDescent="0.25">
      <c r="A182" s="133"/>
      <c r="B182" s="134"/>
      <c r="C182" s="135"/>
      <c r="D182" s="7"/>
    </row>
    <row r="183" spans="1:4" ht="3.75" customHeight="1" x14ac:dyDescent="0.2">
      <c r="A183" s="43"/>
      <c r="B183" s="43"/>
      <c r="C183" s="43"/>
      <c r="D183" s="7"/>
    </row>
    <row r="184" spans="1:4" ht="3.75" customHeight="1" x14ac:dyDescent="0.2">
      <c r="A184" s="43"/>
      <c r="B184" s="43" t="s">
        <v>347</v>
      </c>
      <c r="C184" s="43"/>
      <c r="D184" s="7"/>
    </row>
    <row r="185" spans="1:4" ht="3.75" customHeight="1" x14ac:dyDescent="0.2">
      <c r="A185" s="43"/>
      <c r="B185" s="43"/>
      <c r="C185" s="43"/>
      <c r="D185" s="7"/>
    </row>
    <row r="186" spans="1:4" ht="3.75" customHeight="1" x14ac:dyDescent="0.2">
      <c r="A186" s="43"/>
      <c r="B186" s="43"/>
      <c r="C186" s="43"/>
      <c r="D186" s="7"/>
    </row>
    <row r="187" spans="1:4" ht="3.75" customHeight="1" x14ac:dyDescent="0.2">
      <c r="A187" s="43"/>
      <c r="B187" s="43"/>
      <c r="C187" s="43"/>
      <c r="D187" s="7"/>
    </row>
    <row r="188" spans="1:4" ht="3.75" customHeight="1" thickBot="1" x14ac:dyDescent="0.25">
      <c r="A188" s="43"/>
      <c r="B188" s="43"/>
      <c r="C188" s="43"/>
      <c r="D188" s="7"/>
    </row>
    <row r="189" spans="1:4" x14ac:dyDescent="0.2">
      <c r="A189" s="207"/>
      <c r="B189" s="208"/>
      <c r="C189" s="209"/>
      <c r="D189" s="7"/>
    </row>
    <row r="190" spans="1:4" x14ac:dyDescent="0.2">
      <c r="A190" s="189"/>
      <c r="B190" s="190"/>
      <c r="C190" s="191"/>
      <c r="D190" s="7"/>
    </row>
    <row r="191" spans="1:4" ht="9.75" customHeight="1" x14ac:dyDescent="0.2">
      <c r="A191" s="136"/>
      <c r="C191" s="137"/>
      <c r="D191" s="9"/>
    </row>
    <row r="192" spans="1:4" x14ac:dyDescent="0.2">
      <c r="A192" s="136"/>
      <c r="C192" s="137"/>
      <c r="D192" s="16"/>
    </row>
    <row r="193" spans="1:4" x14ac:dyDescent="0.2">
      <c r="A193" s="136"/>
      <c r="C193" s="137"/>
      <c r="D193" s="5"/>
    </row>
    <row r="194" spans="1:4" x14ac:dyDescent="0.2">
      <c r="A194" s="136"/>
      <c r="C194" s="137"/>
      <c r="D194" s="9"/>
    </row>
    <row r="195" spans="1:4" x14ac:dyDescent="0.2">
      <c r="A195" s="136"/>
      <c r="C195" s="137"/>
      <c r="D195" s="17"/>
    </row>
    <row r="196" spans="1:4" x14ac:dyDescent="0.2">
      <c r="A196" s="171" t="s">
        <v>321</v>
      </c>
      <c r="B196" s="172"/>
      <c r="C196" s="173"/>
    </row>
    <row r="197" spans="1:4" x14ac:dyDescent="0.2">
      <c r="A197" s="174" t="s">
        <v>2</v>
      </c>
      <c r="B197" s="175"/>
      <c r="C197" s="176"/>
    </row>
    <row r="198" spans="1:4" x14ac:dyDescent="0.2">
      <c r="A198" s="177" t="s">
        <v>364</v>
      </c>
      <c r="B198" s="178"/>
      <c r="C198" s="179"/>
    </row>
    <row r="199" spans="1:4" x14ac:dyDescent="0.2">
      <c r="A199" s="180" t="s">
        <v>33</v>
      </c>
      <c r="B199" s="181"/>
      <c r="C199" s="182"/>
    </row>
    <row r="200" spans="1:4" x14ac:dyDescent="0.2">
      <c r="A200" s="138" t="s">
        <v>20</v>
      </c>
      <c r="B200" s="59" t="s">
        <v>0</v>
      </c>
      <c r="C200" s="139" t="s">
        <v>1</v>
      </c>
    </row>
    <row r="201" spans="1:4" x14ac:dyDescent="0.2">
      <c r="A201" s="91" t="s">
        <v>6</v>
      </c>
      <c r="B201" s="22" t="s">
        <v>25</v>
      </c>
      <c r="C201" s="99"/>
    </row>
    <row r="202" spans="1:4" x14ac:dyDescent="0.2">
      <c r="A202" s="93" t="s">
        <v>7</v>
      </c>
      <c r="B202" s="23" t="s">
        <v>26</v>
      </c>
      <c r="C202" s="140">
        <f>66.52+4475.01</f>
        <v>4541.5300000000007</v>
      </c>
    </row>
    <row r="203" spans="1:4" x14ac:dyDescent="0.2">
      <c r="A203" s="93" t="s">
        <v>8</v>
      </c>
      <c r="B203" s="23" t="s">
        <v>27</v>
      </c>
      <c r="C203" s="140">
        <f>65.49+1004.08</f>
        <v>1069.57</v>
      </c>
    </row>
    <row r="204" spans="1:4" x14ac:dyDescent="0.2">
      <c r="A204" s="93" t="s">
        <v>253</v>
      </c>
      <c r="B204" s="23" t="s">
        <v>28</v>
      </c>
      <c r="C204" s="140">
        <f>7.55+115.82</f>
        <v>123.36999999999999</v>
      </c>
    </row>
    <row r="205" spans="1:4" ht="13.5" thickBot="1" x14ac:dyDescent="0.25">
      <c r="A205" s="93" t="s">
        <v>12</v>
      </c>
      <c r="B205" s="23" t="s">
        <v>29</v>
      </c>
      <c r="C205" s="103">
        <v>0</v>
      </c>
    </row>
    <row r="206" spans="1:4" ht="13.5" thickBot="1" x14ac:dyDescent="0.25">
      <c r="A206" s="141"/>
      <c r="B206" s="63" t="s">
        <v>327</v>
      </c>
      <c r="C206" s="142">
        <f>SUM(C202:C205)</f>
        <v>5734.47</v>
      </c>
    </row>
    <row r="207" spans="1:4" x14ac:dyDescent="0.2">
      <c r="A207" s="141"/>
      <c r="B207" s="63"/>
      <c r="C207" s="143"/>
    </row>
    <row r="208" spans="1:4" x14ac:dyDescent="0.2">
      <c r="A208" s="144">
        <v>2.2000000000000002</v>
      </c>
      <c r="B208" s="58" t="s">
        <v>14</v>
      </c>
      <c r="C208" s="145"/>
    </row>
    <row r="209" spans="1:3" x14ac:dyDescent="0.2">
      <c r="A209" s="144" t="s">
        <v>15</v>
      </c>
      <c r="B209" s="60" t="s">
        <v>325</v>
      </c>
      <c r="C209" s="145"/>
    </row>
    <row r="210" spans="1:3" x14ac:dyDescent="0.2">
      <c r="A210" s="146" t="s">
        <v>326</v>
      </c>
      <c r="B210" s="57" t="s">
        <v>324</v>
      </c>
      <c r="C210" s="140">
        <v>8000.26</v>
      </c>
    </row>
    <row r="211" spans="1:3" x14ac:dyDescent="0.2">
      <c r="A211" s="147" t="s">
        <v>139</v>
      </c>
      <c r="B211" s="58" t="s">
        <v>140</v>
      </c>
      <c r="C211" s="145"/>
    </row>
    <row r="212" spans="1:3" x14ac:dyDescent="0.2">
      <c r="A212" s="148" t="s">
        <v>141</v>
      </c>
      <c r="B212" s="62" t="s">
        <v>142</v>
      </c>
      <c r="C212" s="140"/>
    </row>
    <row r="213" spans="1:3" x14ac:dyDescent="0.2">
      <c r="A213" s="148" t="s">
        <v>143</v>
      </c>
      <c r="B213" s="62" t="s">
        <v>268</v>
      </c>
      <c r="C213" s="149">
        <v>4143.84</v>
      </c>
    </row>
    <row r="214" spans="1:3" x14ac:dyDescent="0.2">
      <c r="A214" s="147" t="s">
        <v>47</v>
      </c>
      <c r="B214" s="58" t="s">
        <v>46</v>
      </c>
      <c r="C214" s="145" t="s">
        <v>363</v>
      </c>
    </row>
    <row r="215" spans="1:3" x14ac:dyDescent="0.2">
      <c r="A215" s="148" t="s">
        <v>48</v>
      </c>
      <c r="B215" s="62" t="s">
        <v>269</v>
      </c>
      <c r="C215" s="149">
        <f>500</f>
        <v>500</v>
      </c>
    </row>
    <row r="216" spans="1:3" x14ac:dyDescent="0.2">
      <c r="A216" s="148" t="s">
        <v>333</v>
      </c>
      <c r="B216" s="62" t="s">
        <v>334</v>
      </c>
      <c r="C216" s="149">
        <v>2800</v>
      </c>
    </row>
    <row r="217" spans="1:3" x14ac:dyDescent="0.2">
      <c r="A217" s="147" t="s">
        <v>63</v>
      </c>
      <c r="B217" s="58" t="s">
        <v>270</v>
      </c>
      <c r="C217" s="145"/>
    </row>
    <row r="218" spans="1:3" x14ac:dyDescent="0.2">
      <c r="A218" s="148" t="s">
        <v>271</v>
      </c>
      <c r="B218" s="62" t="s">
        <v>272</v>
      </c>
      <c r="C218" s="149">
        <v>0</v>
      </c>
    </row>
    <row r="219" spans="1:3" x14ac:dyDescent="0.2">
      <c r="A219" s="147" t="s">
        <v>136</v>
      </c>
      <c r="B219" s="58" t="s">
        <v>137</v>
      </c>
      <c r="C219" s="145"/>
    </row>
    <row r="220" spans="1:3" x14ac:dyDescent="0.2">
      <c r="A220" s="148" t="s">
        <v>273</v>
      </c>
      <c r="B220" s="62" t="s">
        <v>265</v>
      </c>
      <c r="C220" s="149">
        <v>0</v>
      </c>
    </row>
    <row r="221" spans="1:3" ht="22.5" x14ac:dyDescent="0.2">
      <c r="A221" s="147" t="s">
        <v>274</v>
      </c>
      <c r="B221" s="58" t="s">
        <v>275</v>
      </c>
      <c r="C221" s="145"/>
    </row>
    <row r="222" spans="1:3" x14ac:dyDescent="0.2">
      <c r="A222" s="148" t="s">
        <v>172</v>
      </c>
      <c r="B222" s="62" t="s">
        <v>276</v>
      </c>
      <c r="C222" s="145"/>
    </row>
    <row r="223" spans="1:3" x14ac:dyDescent="0.2">
      <c r="A223" s="148" t="s">
        <v>170</v>
      </c>
      <c r="B223" s="62" t="s">
        <v>277</v>
      </c>
      <c r="C223" s="149">
        <v>0</v>
      </c>
    </row>
    <row r="224" spans="1:3" ht="22.5" x14ac:dyDescent="0.2">
      <c r="A224" s="148" t="s">
        <v>177</v>
      </c>
      <c r="B224" s="62" t="s">
        <v>278</v>
      </c>
      <c r="C224" s="149">
        <f>8600</f>
        <v>8600</v>
      </c>
    </row>
    <row r="225" spans="1:3" x14ac:dyDescent="0.2">
      <c r="A225" s="147" t="s">
        <v>233</v>
      </c>
      <c r="B225" s="58" t="s">
        <v>234</v>
      </c>
      <c r="C225" s="145"/>
    </row>
    <row r="226" spans="1:3" x14ac:dyDescent="0.2">
      <c r="A226" s="148" t="s">
        <v>235</v>
      </c>
      <c r="B226" s="62" t="s">
        <v>236</v>
      </c>
      <c r="C226" s="149">
        <v>0</v>
      </c>
    </row>
    <row r="227" spans="1:3" x14ac:dyDescent="0.2">
      <c r="A227" s="148" t="s">
        <v>237</v>
      </c>
      <c r="B227" s="62" t="s">
        <v>279</v>
      </c>
      <c r="C227" s="149">
        <v>1050</v>
      </c>
    </row>
    <row r="228" spans="1:3" x14ac:dyDescent="0.2">
      <c r="A228" s="148" t="s">
        <v>239</v>
      </c>
      <c r="B228" s="62" t="s">
        <v>280</v>
      </c>
      <c r="C228" s="149">
        <v>0</v>
      </c>
    </row>
    <row r="229" spans="1:3" ht="22.5" x14ac:dyDescent="0.2">
      <c r="A229" s="147" t="s">
        <v>52</v>
      </c>
      <c r="B229" s="58" t="s">
        <v>281</v>
      </c>
      <c r="C229" s="145"/>
    </row>
    <row r="230" spans="1:3" x14ac:dyDescent="0.2">
      <c r="A230" s="148" t="s">
        <v>50</v>
      </c>
      <c r="B230" s="62" t="s">
        <v>282</v>
      </c>
      <c r="C230" s="149">
        <v>0</v>
      </c>
    </row>
    <row r="231" spans="1:3" x14ac:dyDescent="0.2">
      <c r="A231" s="148" t="s">
        <v>283</v>
      </c>
      <c r="B231" s="62" t="s">
        <v>284</v>
      </c>
      <c r="C231" s="145"/>
    </row>
    <row r="232" spans="1:3" x14ac:dyDescent="0.2">
      <c r="A232" s="147" t="s">
        <v>39</v>
      </c>
      <c r="B232" s="58" t="s">
        <v>285</v>
      </c>
      <c r="C232" s="145"/>
    </row>
    <row r="233" spans="1:3" x14ac:dyDescent="0.2">
      <c r="A233" s="148" t="s">
        <v>199</v>
      </c>
      <c r="B233" s="62" t="s">
        <v>286</v>
      </c>
      <c r="C233" s="149">
        <v>0</v>
      </c>
    </row>
    <row r="234" spans="1:3" x14ac:dyDescent="0.2">
      <c r="A234" s="147" t="s">
        <v>287</v>
      </c>
      <c r="B234" s="58" t="s">
        <v>288</v>
      </c>
      <c r="C234" s="149">
        <v>0</v>
      </c>
    </row>
    <row r="235" spans="1:3" x14ac:dyDescent="0.2">
      <c r="A235" s="148" t="s">
        <v>289</v>
      </c>
      <c r="B235" s="62" t="s">
        <v>290</v>
      </c>
      <c r="C235" s="149">
        <v>0</v>
      </c>
    </row>
    <row r="236" spans="1:3" x14ac:dyDescent="0.2">
      <c r="A236" s="147" t="s">
        <v>145</v>
      </c>
      <c r="B236" s="58" t="s">
        <v>291</v>
      </c>
      <c r="C236" s="149">
        <v>0</v>
      </c>
    </row>
    <row r="237" spans="1:3" x14ac:dyDescent="0.2">
      <c r="A237" s="148" t="s">
        <v>328</v>
      </c>
      <c r="B237" s="62" t="s">
        <v>291</v>
      </c>
      <c r="C237" s="149">
        <f>3200</f>
        <v>3200</v>
      </c>
    </row>
    <row r="238" spans="1:3" x14ac:dyDescent="0.2">
      <c r="A238" s="148" t="s">
        <v>147</v>
      </c>
      <c r="B238" s="62" t="s">
        <v>135</v>
      </c>
      <c r="C238" s="149">
        <f>9703.03</f>
        <v>9703.0300000000007</v>
      </c>
    </row>
    <row r="239" spans="1:3" ht="13.5" thickBot="1" x14ac:dyDescent="0.25">
      <c r="A239" s="148" t="s">
        <v>292</v>
      </c>
      <c r="B239" s="62" t="s">
        <v>293</v>
      </c>
      <c r="C239" s="150">
        <v>0</v>
      </c>
    </row>
    <row r="240" spans="1:3" ht="13.5" thickBot="1" x14ac:dyDescent="0.25">
      <c r="A240" s="148"/>
      <c r="B240" s="58" t="s">
        <v>294</v>
      </c>
      <c r="C240" s="151">
        <f>SUM(C208:C239)</f>
        <v>37997.129999999997</v>
      </c>
    </row>
    <row r="241" spans="1:3" x14ac:dyDescent="0.2">
      <c r="A241" s="148"/>
      <c r="B241" s="62"/>
      <c r="C241" s="152"/>
    </row>
    <row r="242" spans="1:3" x14ac:dyDescent="0.2">
      <c r="A242" s="144">
        <v>2.2999999999999998</v>
      </c>
      <c r="B242" s="58" t="s">
        <v>65</v>
      </c>
      <c r="C242" s="145"/>
    </row>
    <row r="243" spans="1:3" x14ac:dyDescent="0.2">
      <c r="A243" s="147" t="s">
        <v>36</v>
      </c>
      <c r="B243" s="58" t="s">
        <v>84</v>
      </c>
      <c r="C243" s="145"/>
    </row>
    <row r="244" spans="1:3" x14ac:dyDescent="0.2">
      <c r="A244" s="148" t="s">
        <v>85</v>
      </c>
      <c r="B244" s="62" t="s">
        <v>86</v>
      </c>
      <c r="C244" s="149">
        <f>6962.71</f>
        <v>6962.71</v>
      </c>
    </row>
    <row r="245" spans="1:3" x14ac:dyDescent="0.2">
      <c r="A245" s="148" t="s">
        <v>87</v>
      </c>
      <c r="B245" s="62" t="s">
        <v>86</v>
      </c>
      <c r="C245" s="149">
        <v>0</v>
      </c>
    </row>
    <row r="246" spans="1:3" x14ac:dyDescent="0.2">
      <c r="A246" s="148" t="s">
        <v>295</v>
      </c>
      <c r="B246" s="62" t="s">
        <v>296</v>
      </c>
      <c r="C246" s="149">
        <v>2590</v>
      </c>
    </row>
    <row r="247" spans="1:3" x14ac:dyDescent="0.2">
      <c r="A247" s="148" t="s">
        <v>229</v>
      </c>
      <c r="B247" s="62" t="s">
        <v>301</v>
      </c>
      <c r="C247" s="149">
        <v>0</v>
      </c>
    </row>
    <row r="248" spans="1:3" x14ac:dyDescent="0.2">
      <c r="A248" s="147" t="s">
        <v>297</v>
      </c>
      <c r="B248" s="58" t="s">
        <v>298</v>
      </c>
      <c r="C248" s="149">
        <v>0</v>
      </c>
    </row>
    <row r="249" spans="1:3" x14ac:dyDescent="0.2">
      <c r="A249" s="148" t="s">
        <v>230</v>
      </c>
      <c r="B249" s="62" t="s">
        <v>345</v>
      </c>
      <c r="C249" s="149">
        <v>0</v>
      </c>
    </row>
    <row r="250" spans="1:3" x14ac:dyDescent="0.2">
      <c r="A250" s="148" t="s">
        <v>125</v>
      </c>
      <c r="B250" s="62" t="s">
        <v>128</v>
      </c>
      <c r="C250" s="149">
        <v>0</v>
      </c>
    </row>
    <row r="251" spans="1:3" x14ac:dyDescent="0.2">
      <c r="A251" s="148" t="s">
        <v>127</v>
      </c>
      <c r="B251" s="62" t="s">
        <v>299</v>
      </c>
      <c r="C251" s="94">
        <v>0</v>
      </c>
    </row>
    <row r="252" spans="1:3" x14ac:dyDescent="0.2">
      <c r="A252" s="148" t="s">
        <v>300</v>
      </c>
      <c r="B252" s="62" t="s">
        <v>301</v>
      </c>
      <c r="C252" s="149">
        <v>0</v>
      </c>
    </row>
    <row r="253" spans="1:3" x14ac:dyDescent="0.2">
      <c r="A253" s="147" t="s">
        <v>88</v>
      </c>
      <c r="B253" s="58" t="s">
        <v>89</v>
      </c>
      <c r="C253" s="149"/>
    </row>
    <row r="254" spans="1:3" x14ac:dyDescent="0.2">
      <c r="A254" s="148" t="s">
        <v>173</v>
      </c>
      <c r="B254" s="62" t="s">
        <v>302</v>
      </c>
      <c r="C254" s="149">
        <v>0</v>
      </c>
    </row>
    <row r="255" spans="1:3" x14ac:dyDescent="0.2">
      <c r="A255" s="148" t="s">
        <v>90</v>
      </c>
      <c r="B255" s="62" t="s">
        <v>91</v>
      </c>
      <c r="C255" s="149">
        <f>3045</f>
        <v>3045</v>
      </c>
    </row>
    <row r="256" spans="1:3" x14ac:dyDescent="0.2">
      <c r="A256" s="148" t="s">
        <v>92</v>
      </c>
      <c r="B256" s="62" t="s">
        <v>93</v>
      </c>
      <c r="C256" s="149">
        <v>0</v>
      </c>
    </row>
    <row r="257" spans="1:3" x14ac:dyDescent="0.2">
      <c r="A257" s="148" t="s">
        <v>94</v>
      </c>
      <c r="B257" s="62" t="s">
        <v>95</v>
      </c>
      <c r="C257" s="149">
        <v>0</v>
      </c>
    </row>
    <row r="258" spans="1:3" x14ac:dyDescent="0.2">
      <c r="A258" s="148" t="s">
        <v>96</v>
      </c>
      <c r="B258" s="62" t="s">
        <v>95</v>
      </c>
      <c r="C258" s="149">
        <v>0</v>
      </c>
    </row>
    <row r="259" spans="1:3" x14ac:dyDescent="0.2">
      <c r="A259" s="147" t="s">
        <v>208</v>
      </c>
      <c r="B259" s="58" t="s">
        <v>209</v>
      </c>
      <c r="C259" s="149"/>
    </row>
    <row r="260" spans="1:3" x14ac:dyDescent="0.2">
      <c r="A260" s="148" t="s">
        <v>206</v>
      </c>
      <c r="B260" s="62" t="s">
        <v>209</v>
      </c>
      <c r="C260" s="149">
        <v>0</v>
      </c>
    </row>
    <row r="261" spans="1:3" x14ac:dyDescent="0.2">
      <c r="A261" s="147" t="s">
        <v>68</v>
      </c>
      <c r="B261" s="58" t="s">
        <v>69</v>
      </c>
      <c r="C261" s="145"/>
    </row>
    <row r="262" spans="1:3" x14ac:dyDescent="0.2">
      <c r="A262" s="148" t="s">
        <v>167</v>
      </c>
      <c r="B262" s="62" t="s">
        <v>168</v>
      </c>
      <c r="C262" s="149">
        <v>0</v>
      </c>
    </row>
    <row r="263" spans="1:3" x14ac:dyDescent="0.2">
      <c r="A263" s="148" t="s">
        <v>97</v>
      </c>
      <c r="B263" s="62" t="s">
        <v>98</v>
      </c>
      <c r="C263" s="149">
        <v>0</v>
      </c>
    </row>
    <row r="264" spans="1:3" x14ac:dyDescent="0.2">
      <c r="A264" s="147" t="s">
        <v>99</v>
      </c>
      <c r="B264" s="58" t="s">
        <v>100</v>
      </c>
      <c r="C264" s="145"/>
    </row>
    <row r="265" spans="1:3" x14ac:dyDescent="0.2">
      <c r="A265" s="148" t="s">
        <v>101</v>
      </c>
      <c r="B265" s="62" t="s">
        <v>102</v>
      </c>
      <c r="C265" s="149">
        <v>0</v>
      </c>
    </row>
    <row r="266" spans="1:3" x14ac:dyDescent="0.2">
      <c r="A266" s="148" t="s">
        <v>103</v>
      </c>
      <c r="B266" s="62" t="s">
        <v>104</v>
      </c>
      <c r="C266" s="149">
        <f>135</f>
        <v>135</v>
      </c>
    </row>
    <row r="267" spans="1:3" x14ac:dyDescent="0.2">
      <c r="A267" s="147" t="s">
        <v>105</v>
      </c>
      <c r="B267" s="58" t="s">
        <v>106</v>
      </c>
      <c r="C267" s="145"/>
    </row>
    <row r="268" spans="1:3" x14ac:dyDescent="0.2">
      <c r="A268" s="148" t="s">
        <v>186</v>
      </c>
      <c r="B268" s="62" t="s">
        <v>187</v>
      </c>
      <c r="C268" s="149">
        <f>150</f>
        <v>150</v>
      </c>
    </row>
    <row r="269" spans="1:3" x14ac:dyDescent="0.2">
      <c r="A269" s="148" t="s">
        <v>107</v>
      </c>
      <c r="B269" s="62" t="s">
        <v>303</v>
      </c>
      <c r="C269" s="149">
        <v>0</v>
      </c>
    </row>
    <row r="270" spans="1:3" x14ac:dyDescent="0.2">
      <c r="A270" s="147" t="s">
        <v>241</v>
      </c>
      <c r="B270" s="58" t="s">
        <v>304</v>
      </c>
      <c r="C270" s="145"/>
    </row>
    <row r="271" spans="1:3" x14ac:dyDescent="0.2">
      <c r="A271" s="148" t="s">
        <v>247</v>
      </c>
      <c r="B271" s="62" t="s">
        <v>242</v>
      </c>
      <c r="C271" s="149">
        <v>0</v>
      </c>
    </row>
    <row r="272" spans="1:3" x14ac:dyDescent="0.2">
      <c r="A272" s="147" t="s">
        <v>108</v>
      </c>
      <c r="B272" s="58" t="s">
        <v>109</v>
      </c>
      <c r="C272" s="145"/>
    </row>
    <row r="273" spans="1:3" x14ac:dyDescent="0.2">
      <c r="A273" s="148" t="s">
        <v>134</v>
      </c>
      <c r="B273" s="62" t="s">
        <v>133</v>
      </c>
      <c r="C273" s="149">
        <v>0</v>
      </c>
    </row>
    <row r="274" spans="1:3" x14ac:dyDescent="0.2">
      <c r="A274" s="148" t="s">
        <v>110</v>
      </c>
      <c r="B274" s="62" t="s">
        <v>111</v>
      </c>
      <c r="C274" s="149">
        <v>0</v>
      </c>
    </row>
    <row r="275" spans="1:3" x14ac:dyDescent="0.2">
      <c r="A275" s="148" t="s">
        <v>112</v>
      </c>
      <c r="B275" s="62" t="s">
        <v>244</v>
      </c>
      <c r="C275" s="149">
        <v>0</v>
      </c>
    </row>
    <row r="276" spans="1:3" x14ac:dyDescent="0.2">
      <c r="A276" s="148" t="s">
        <v>305</v>
      </c>
      <c r="B276" s="62" t="s">
        <v>113</v>
      </c>
      <c r="C276" s="149">
        <v>0</v>
      </c>
    </row>
    <row r="277" spans="1:3" x14ac:dyDescent="0.2">
      <c r="A277" s="148" t="s">
        <v>358</v>
      </c>
      <c r="B277" s="62" t="s">
        <v>359</v>
      </c>
      <c r="C277" s="149">
        <v>0</v>
      </c>
    </row>
    <row r="278" spans="1:3" x14ac:dyDescent="0.2">
      <c r="A278" s="148" t="s">
        <v>163</v>
      </c>
      <c r="B278" s="62" t="s">
        <v>306</v>
      </c>
      <c r="C278" s="149">
        <v>1930.01</v>
      </c>
    </row>
    <row r="279" spans="1:3" x14ac:dyDescent="0.2">
      <c r="A279" s="148" t="s">
        <v>356</v>
      </c>
      <c r="B279" s="62" t="s">
        <v>357</v>
      </c>
      <c r="C279" s="149">
        <v>3000</v>
      </c>
    </row>
    <row r="280" spans="1:3" x14ac:dyDescent="0.2">
      <c r="A280" s="147" t="s">
        <v>114</v>
      </c>
      <c r="B280" s="58" t="s">
        <v>115</v>
      </c>
      <c r="C280" s="145"/>
    </row>
    <row r="281" spans="1:3" x14ac:dyDescent="0.2">
      <c r="A281" s="148" t="s">
        <v>116</v>
      </c>
      <c r="B281" s="62" t="s">
        <v>117</v>
      </c>
      <c r="C281" s="149">
        <v>0</v>
      </c>
    </row>
    <row r="282" spans="1:3" x14ac:dyDescent="0.2">
      <c r="A282" s="148" t="s">
        <v>130</v>
      </c>
      <c r="B282" s="62" t="s">
        <v>201</v>
      </c>
      <c r="C282" s="149">
        <f>1250</f>
        <v>1250</v>
      </c>
    </row>
    <row r="283" spans="1:3" x14ac:dyDescent="0.2">
      <c r="A283" s="148" t="s">
        <v>118</v>
      </c>
      <c r="B283" s="62" t="s">
        <v>307</v>
      </c>
      <c r="C283" s="149">
        <v>0</v>
      </c>
    </row>
    <row r="284" spans="1:3" x14ac:dyDescent="0.2">
      <c r="A284" s="148" t="s">
        <v>129</v>
      </c>
      <c r="B284" s="62" t="s">
        <v>308</v>
      </c>
      <c r="C284" s="149">
        <v>0</v>
      </c>
    </row>
    <row r="285" spans="1:3" x14ac:dyDescent="0.2">
      <c r="A285" s="148" t="s">
        <v>131</v>
      </c>
      <c r="B285" s="62" t="s">
        <v>132</v>
      </c>
      <c r="C285" s="149">
        <v>0</v>
      </c>
    </row>
    <row r="286" spans="1:3" x14ac:dyDescent="0.2">
      <c r="A286" s="148" t="s">
        <v>119</v>
      </c>
      <c r="B286" s="62" t="s">
        <v>120</v>
      </c>
      <c r="C286" s="149">
        <v>0</v>
      </c>
    </row>
    <row r="287" spans="1:3" x14ac:dyDescent="0.2">
      <c r="A287" s="148" t="s">
        <v>355</v>
      </c>
      <c r="B287" s="62" t="s">
        <v>198</v>
      </c>
      <c r="C287" s="149">
        <v>4160.01</v>
      </c>
    </row>
    <row r="288" spans="1:3" x14ac:dyDescent="0.2">
      <c r="A288" s="148" t="s">
        <v>162</v>
      </c>
      <c r="B288" s="62" t="s">
        <v>309</v>
      </c>
      <c r="C288" s="149">
        <v>0</v>
      </c>
    </row>
    <row r="289" spans="1:3" ht="13.5" thickBot="1" x14ac:dyDescent="0.25">
      <c r="A289" s="148" t="s">
        <v>310</v>
      </c>
      <c r="B289" s="62" t="s">
        <v>311</v>
      </c>
      <c r="C289" s="150">
        <v>0</v>
      </c>
    </row>
    <row r="290" spans="1:3" ht="13.5" thickBot="1" x14ac:dyDescent="0.25">
      <c r="A290" s="148"/>
      <c r="B290" s="58" t="s">
        <v>66</v>
      </c>
      <c r="C290" s="151">
        <f>SUM(C243:C289)</f>
        <v>23222.730000000003</v>
      </c>
    </row>
    <row r="291" spans="1:3" x14ac:dyDescent="0.2">
      <c r="A291" s="148"/>
      <c r="B291" s="62"/>
      <c r="C291" s="152"/>
    </row>
    <row r="292" spans="1:3" x14ac:dyDescent="0.2">
      <c r="A292" s="144">
        <v>2.6</v>
      </c>
      <c r="B292" s="58" t="s">
        <v>70</v>
      </c>
      <c r="C292" s="145"/>
    </row>
    <row r="293" spans="1:3" x14ac:dyDescent="0.2">
      <c r="A293" s="148" t="s">
        <v>71</v>
      </c>
      <c r="B293" s="62" t="s">
        <v>72</v>
      </c>
      <c r="C293" s="149">
        <v>0</v>
      </c>
    </row>
    <row r="294" spans="1:3" x14ac:dyDescent="0.2">
      <c r="A294" s="148" t="s">
        <v>80</v>
      </c>
      <c r="B294" s="62" t="s">
        <v>312</v>
      </c>
      <c r="C294" s="149">
        <v>0</v>
      </c>
    </row>
    <row r="295" spans="1:3" x14ac:dyDescent="0.2">
      <c r="A295" s="148" t="s">
        <v>175</v>
      </c>
      <c r="B295" s="62" t="s">
        <v>313</v>
      </c>
      <c r="C295" s="149">
        <v>0</v>
      </c>
    </row>
    <row r="296" spans="1:3" x14ac:dyDescent="0.2">
      <c r="A296" s="148" t="s">
        <v>73</v>
      </c>
      <c r="B296" s="62" t="s">
        <v>74</v>
      </c>
      <c r="C296" s="149">
        <v>0</v>
      </c>
    </row>
    <row r="297" spans="1:3" x14ac:dyDescent="0.2">
      <c r="A297" s="148" t="s">
        <v>314</v>
      </c>
      <c r="B297" s="62" t="s">
        <v>315</v>
      </c>
      <c r="C297" s="149">
        <v>0</v>
      </c>
    </row>
    <row r="298" spans="1:3" x14ac:dyDescent="0.2">
      <c r="A298" s="148" t="s">
        <v>189</v>
      </c>
      <c r="B298" s="62" t="s">
        <v>316</v>
      </c>
      <c r="C298" s="149">
        <v>0</v>
      </c>
    </row>
    <row r="299" spans="1:3" x14ac:dyDescent="0.2">
      <c r="A299" s="148" t="s">
        <v>190</v>
      </c>
      <c r="B299" s="62" t="s">
        <v>316</v>
      </c>
      <c r="C299" s="149">
        <v>0</v>
      </c>
    </row>
    <row r="300" spans="1:3" x14ac:dyDescent="0.2">
      <c r="A300" s="148" t="s">
        <v>222</v>
      </c>
      <c r="B300" s="62" t="s">
        <v>317</v>
      </c>
      <c r="C300" s="149">
        <v>0</v>
      </c>
    </row>
    <row r="301" spans="1:3" x14ac:dyDescent="0.2">
      <c r="A301" s="148" t="s">
        <v>184</v>
      </c>
      <c r="B301" s="62" t="s">
        <v>318</v>
      </c>
      <c r="C301" s="149">
        <v>0</v>
      </c>
    </row>
    <row r="302" spans="1:3" ht="13.5" thickBot="1" x14ac:dyDescent="0.25">
      <c r="A302" s="148" t="s">
        <v>246</v>
      </c>
      <c r="B302" s="62" t="s">
        <v>319</v>
      </c>
      <c r="C302" s="149">
        <v>0</v>
      </c>
    </row>
    <row r="303" spans="1:3" ht="13.5" thickBot="1" x14ac:dyDescent="0.25">
      <c r="A303" s="148"/>
      <c r="B303" s="60" t="s">
        <v>323</v>
      </c>
      <c r="C303" s="153">
        <v>0</v>
      </c>
    </row>
    <row r="304" spans="1:3" ht="13.5" thickBot="1" x14ac:dyDescent="0.25">
      <c r="A304" s="148"/>
      <c r="B304" s="57"/>
      <c r="C304" s="154"/>
    </row>
    <row r="305" spans="1:3" ht="13.5" thickBot="1" x14ac:dyDescent="0.25">
      <c r="A305" s="147" t="s">
        <v>335</v>
      </c>
      <c r="B305" s="60"/>
      <c r="C305" s="155">
        <f>C206+C240+C290+C303</f>
        <v>66954.33</v>
      </c>
    </row>
    <row r="306" spans="1:3" ht="13.5" thickTop="1" x14ac:dyDescent="0.2">
      <c r="A306" s="156"/>
      <c r="B306" s="61"/>
      <c r="C306" s="157"/>
    </row>
    <row r="307" spans="1:3" x14ac:dyDescent="0.2">
      <c r="A307" s="156"/>
      <c r="B307" s="61"/>
      <c r="C307" s="157"/>
    </row>
    <row r="308" spans="1:3" x14ac:dyDescent="0.2">
      <c r="A308" s="156"/>
      <c r="B308" s="61"/>
      <c r="C308" s="157"/>
    </row>
    <row r="309" spans="1:3" x14ac:dyDescent="0.2">
      <c r="A309" s="183" t="s">
        <v>161</v>
      </c>
      <c r="B309" s="184"/>
      <c r="C309" s="185"/>
    </row>
    <row r="310" spans="1:3" x14ac:dyDescent="0.2">
      <c r="A310" s="186" t="s">
        <v>10</v>
      </c>
      <c r="B310" s="187"/>
      <c r="C310" s="188"/>
    </row>
    <row r="311" spans="1:3" ht="13.5" thickBot="1" x14ac:dyDescent="0.25">
      <c r="A311" s="158"/>
      <c r="B311" s="159"/>
      <c r="C311" s="160"/>
    </row>
    <row r="313" spans="1:3" ht="13.5" thickBot="1" x14ac:dyDescent="0.25"/>
    <row r="314" spans="1:3" x14ac:dyDescent="0.2">
      <c r="A314" s="161"/>
      <c r="B314" s="162"/>
      <c r="C314" s="163"/>
    </row>
    <row r="315" spans="1:3" x14ac:dyDescent="0.2">
      <c r="A315" s="136"/>
      <c r="C315" s="137"/>
    </row>
    <row r="316" spans="1:3" x14ac:dyDescent="0.2">
      <c r="A316" s="136"/>
      <c r="C316" s="137"/>
    </row>
    <row r="317" spans="1:3" x14ac:dyDescent="0.2">
      <c r="A317" s="136"/>
      <c r="C317" s="137"/>
    </row>
    <row r="318" spans="1:3" x14ac:dyDescent="0.2">
      <c r="A318" s="136"/>
      <c r="C318" s="137"/>
    </row>
    <row r="319" spans="1:3" x14ac:dyDescent="0.2">
      <c r="A319" s="136"/>
      <c r="C319" s="137"/>
    </row>
    <row r="320" spans="1:3" x14ac:dyDescent="0.2">
      <c r="A320" s="171" t="s">
        <v>267</v>
      </c>
      <c r="B320" s="172"/>
      <c r="C320" s="173"/>
    </row>
    <row r="321" spans="1:3" x14ac:dyDescent="0.2">
      <c r="A321" s="174" t="s">
        <v>2</v>
      </c>
      <c r="B321" s="175"/>
      <c r="C321" s="176"/>
    </row>
    <row r="322" spans="1:3" x14ac:dyDescent="0.2">
      <c r="A322" s="177" t="s">
        <v>364</v>
      </c>
      <c r="B322" s="178"/>
      <c r="C322" s="179"/>
    </row>
    <row r="323" spans="1:3" x14ac:dyDescent="0.2">
      <c r="A323" s="180" t="s">
        <v>33</v>
      </c>
      <c r="B323" s="181"/>
      <c r="C323" s="182"/>
    </row>
    <row r="324" spans="1:3" x14ac:dyDescent="0.2">
      <c r="A324" s="138" t="s">
        <v>20</v>
      </c>
      <c r="B324" s="59" t="s">
        <v>0</v>
      </c>
      <c r="C324" s="139" t="s">
        <v>1</v>
      </c>
    </row>
    <row r="325" spans="1:3" x14ac:dyDescent="0.2">
      <c r="A325" s="91" t="s">
        <v>6</v>
      </c>
      <c r="B325" s="22" t="s">
        <v>25</v>
      </c>
      <c r="C325" s="99"/>
    </row>
    <row r="326" spans="1:3" x14ac:dyDescent="0.2">
      <c r="A326" s="93" t="s">
        <v>7</v>
      </c>
      <c r="B326" s="23" t="s">
        <v>26</v>
      </c>
      <c r="C326" s="149">
        <v>0</v>
      </c>
    </row>
    <row r="327" spans="1:3" x14ac:dyDescent="0.2">
      <c r="A327" s="93" t="s">
        <v>8</v>
      </c>
      <c r="B327" s="23" t="s">
        <v>27</v>
      </c>
      <c r="C327" s="149">
        <v>0</v>
      </c>
    </row>
    <row r="328" spans="1:3" x14ac:dyDescent="0.2">
      <c r="A328" s="93" t="s">
        <v>253</v>
      </c>
      <c r="B328" s="23" t="s">
        <v>28</v>
      </c>
      <c r="C328" s="149">
        <v>0</v>
      </c>
    </row>
    <row r="329" spans="1:3" ht="13.5" thickBot="1" x14ac:dyDescent="0.25">
      <c r="A329" s="93" t="s">
        <v>12</v>
      </c>
      <c r="B329" s="23" t="s">
        <v>29</v>
      </c>
      <c r="C329" s="103">
        <v>0</v>
      </c>
    </row>
    <row r="330" spans="1:3" ht="13.5" thickBot="1" x14ac:dyDescent="0.25">
      <c r="A330" s="141"/>
      <c r="B330" s="63" t="s">
        <v>327</v>
      </c>
      <c r="C330" s="164">
        <f>SUM(C326:C329)</f>
        <v>0</v>
      </c>
    </row>
    <row r="331" spans="1:3" x14ac:dyDescent="0.2">
      <c r="A331" s="141"/>
      <c r="B331" s="63"/>
      <c r="C331" s="143"/>
    </row>
    <row r="332" spans="1:3" x14ac:dyDescent="0.2">
      <c r="A332" s="144">
        <v>2.2000000000000002</v>
      </c>
      <c r="B332" s="60" t="s">
        <v>14</v>
      </c>
      <c r="C332" s="145"/>
    </row>
    <row r="333" spans="1:3" x14ac:dyDescent="0.2">
      <c r="A333" s="144" t="s">
        <v>15</v>
      </c>
      <c r="B333" s="60" t="s">
        <v>325</v>
      </c>
      <c r="C333" s="145"/>
    </row>
    <row r="334" spans="1:3" x14ac:dyDescent="0.2">
      <c r="A334" s="146" t="s">
        <v>326</v>
      </c>
      <c r="B334" s="57" t="s">
        <v>324</v>
      </c>
      <c r="C334" s="149">
        <v>0</v>
      </c>
    </row>
    <row r="335" spans="1:3" x14ac:dyDescent="0.2">
      <c r="A335" s="147" t="s">
        <v>139</v>
      </c>
      <c r="B335" s="60" t="s">
        <v>140</v>
      </c>
      <c r="C335" s="145"/>
    </row>
    <row r="336" spans="1:3" x14ac:dyDescent="0.2">
      <c r="A336" s="148" t="s">
        <v>141</v>
      </c>
      <c r="B336" s="57" t="s">
        <v>142</v>
      </c>
      <c r="C336" s="149">
        <v>0</v>
      </c>
    </row>
    <row r="337" spans="1:3" x14ac:dyDescent="0.2">
      <c r="A337" s="148" t="s">
        <v>143</v>
      </c>
      <c r="B337" s="57" t="s">
        <v>268</v>
      </c>
      <c r="C337" s="149">
        <v>0</v>
      </c>
    </row>
    <row r="338" spans="1:3" x14ac:dyDescent="0.2">
      <c r="A338" s="147" t="s">
        <v>47</v>
      </c>
      <c r="B338" s="60" t="s">
        <v>46</v>
      </c>
      <c r="C338" s="145"/>
    </row>
    <row r="339" spans="1:3" x14ac:dyDescent="0.2">
      <c r="A339" s="148" t="s">
        <v>48</v>
      </c>
      <c r="B339" s="57" t="s">
        <v>269</v>
      </c>
      <c r="C339" s="149">
        <v>0</v>
      </c>
    </row>
    <row r="340" spans="1:3" x14ac:dyDescent="0.2">
      <c r="A340" s="148" t="s">
        <v>333</v>
      </c>
      <c r="B340" s="57" t="s">
        <v>334</v>
      </c>
      <c r="C340" s="149">
        <v>0</v>
      </c>
    </row>
    <row r="341" spans="1:3" x14ac:dyDescent="0.2">
      <c r="A341" s="147" t="s">
        <v>63</v>
      </c>
      <c r="B341" s="60" t="s">
        <v>270</v>
      </c>
      <c r="C341" s="145"/>
    </row>
    <row r="342" spans="1:3" x14ac:dyDescent="0.2">
      <c r="A342" s="148" t="s">
        <v>271</v>
      </c>
      <c r="B342" s="57" t="s">
        <v>272</v>
      </c>
      <c r="C342" s="149">
        <v>0</v>
      </c>
    </row>
    <row r="343" spans="1:3" x14ac:dyDescent="0.2">
      <c r="A343" s="147" t="s">
        <v>136</v>
      </c>
      <c r="B343" s="60" t="s">
        <v>137</v>
      </c>
      <c r="C343" s="145"/>
    </row>
    <row r="344" spans="1:3" x14ac:dyDescent="0.2">
      <c r="A344" s="148" t="s">
        <v>273</v>
      </c>
      <c r="B344" s="57" t="s">
        <v>265</v>
      </c>
      <c r="C344" s="149">
        <v>0</v>
      </c>
    </row>
    <row r="345" spans="1:3" ht="22.5" x14ac:dyDescent="0.2">
      <c r="A345" s="147" t="s">
        <v>274</v>
      </c>
      <c r="B345" s="58" t="s">
        <v>275</v>
      </c>
      <c r="C345" s="145"/>
    </row>
    <row r="346" spans="1:3" x14ac:dyDescent="0.2">
      <c r="A346" s="148" t="s">
        <v>172</v>
      </c>
      <c r="B346" s="62" t="s">
        <v>276</v>
      </c>
      <c r="C346" s="145"/>
    </row>
    <row r="347" spans="1:3" x14ac:dyDescent="0.2">
      <c r="A347" s="148" t="s">
        <v>170</v>
      </c>
      <c r="B347" s="62" t="s">
        <v>277</v>
      </c>
      <c r="C347" s="149">
        <v>0</v>
      </c>
    </row>
    <row r="348" spans="1:3" ht="22.5" x14ac:dyDescent="0.2">
      <c r="A348" s="148" t="s">
        <v>177</v>
      </c>
      <c r="B348" s="62" t="s">
        <v>278</v>
      </c>
      <c r="C348" s="149">
        <v>51134.09</v>
      </c>
    </row>
    <row r="349" spans="1:3" x14ac:dyDescent="0.2">
      <c r="A349" s="147" t="s">
        <v>233</v>
      </c>
      <c r="B349" s="60" t="s">
        <v>234</v>
      </c>
      <c r="C349" s="145"/>
    </row>
    <row r="350" spans="1:3" x14ac:dyDescent="0.2">
      <c r="A350" s="148" t="s">
        <v>235</v>
      </c>
      <c r="B350" s="57" t="s">
        <v>236</v>
      </c>
      <c r="C350" s="149">
        <v>0</v>
      </c>
    </row>
    <row r="351" spans="1:3" x14ac:dyDescent="0.2">
      <c r="A351" s="148" t="s">
        <v>237</v>
      </c>
      <c r="B351" s="57" t="s">
        <v>279</v>
      </c>
      <c r="C351" s="149">
        <v>0</v>
      </c>
    </row>
    <row r="352" spans="1:3" x14ac:dyDescent="0.2">
      <c r="A352" s="148" t="s">
        <v>239</v>
      </c>
      <c r="B352" s="57" t="s">
        <v>280</v>
      </c>
      <c r="C352" s="149">
        <v>0</v>
      </c>
    </row>
    <row r="353" spans="1:3" ht="22.5" x14ac:dyDescent="0.2">
      <c r="A353" s="147" t="s">
        <v>52</v>
      </c>
      <c r="B353" s="58" t="s">
        <v>281</v>
      </c>
      <c r="C353" s="145"/>
    </row>
    <row r="354" spans="1:3" x14ac:dyDescent="0.2">
      <c r="A354" s="148" t="s">
        <v>50</v>
      </c>
      <c r="B354" s="57" t="s">
        <v>282</v>
      </c>
      <c r="C354" s="149">
        <v>0</v>
      </c>
    </row>
    <row r="355" spans="1:3" x14ac:dyDescent="0.2">
      <c r="A355" s="148" t="s">
        <v>283</v>
      </c>
      <c r="B355" s="57" t="s">
        <v>284</v>
      </c>
      <c r="C355" s="149">
        <v>0</v>
      </c>
    </row>
    <row r="356" spans="1:3" x14ac:dyDescent="0.2">
      <c r="A356" s="148" t="s">
        <v>39</v>
      </c>
      <c r="B356" s="57" t="s">
        <v>285</v>
      </c>
      <c r="C356" s="145"/>
    </row>
    <row r="357" spans="1:3" x14ac:dyDescent="0.2">
      <c r="A357" s="148" t="s">
        <v>199</v>
      </c>
      <c r="B357" s="57" t="s">
        <v>286</v>
      </c>
      <c r="C357" s="149">
        <v>0</v>
      </c>
    </row>
    <row r="358" spans="1:3" x14ac:dyDescent="0.2">
      <c r="A358" s="148" t="s">
        <v>287</v>
      </c>
      <c r="B358" s="57" t="s">
        <v>288</v>
      </c>
      <c r="C358" s="149">
        <v>0</v>
      </c>
    </row>
    <row r="359" spans="1:3" x14ac:dyDescent="0.2">
      <c r="A359" s="148" t="s">
        <v>289</v>
      </c>
      <c r="B359" s="57" t="s">
        <v>290</v>
      </c>
      <c r="C359" s="149">
        <v>30000</v>
      </c>
    </row>
    <row r="360" spans="1:3" x14ac:dyDescent="0.2">
      <c r="A360" s="147" t="s">
        <v>145</v>
      </c>
      <c r="B360" s="60" t="s">
        <v>291</v>
      </c>
      <c r="C360" s="149">
        <v>0</v>
      </c>
    </row>
    <row r="361" spans="1:3" x14ac:dyDescent="0.2">
      <c r="A361" s="148" t="s">
        <v>147</v>
      </c>
      <c r="B361" s="57" t="s">
        <v>135</v>
      </c>
      <c r="C361" s="149">
        <v>0</v>
      </c>
    </row>
    <row r="362" spans="1:3" ht="13.5" thickBot="1" x14ac:dyDescent="0.25">
      <c r="A362" s="165" t="s">
        <v>292</v>
      </c>
      <c r="B362" s="65" t="s">
        <v>293</v>
      </c>
      <c r="C362" s="150">
        <v>0</v>
      </c>
    </row>
    <row r="363" spans="1:3" ht="13.5" thickBot="1" x14ac:dyDescent="0.25">
      <c r="A363" s="148"/>
      <c r="B363" s="60" t="s">
        <v>294</v>
      </c>
      <c r="C363" s="151">
        <f>SUM(C332:C362)</f>
        <v>81134.09</v>
      </c>
    </row>
    <row r="364" spans="1:3" x14ac:dyDescent="0.2">
      <c r="A364" s="144">
        <v>2.2999999999999998</v>
      </c>
      <c r="B364" s="60" t="s">
        <v>65</v>
      </c>
      <c r="C364" s="145"/>
    </row>
    <row r="365" spans="1:3" x14ac:dyDescent="0.2">
      <c r="A365" s="147" t="s">
        <v>36</v>
      </c>
      <c r="B365" s="60" t="s">
        <v>84</v>
      </c>
      <c r="C365" s="145"/>
    </row>
    <row r="366" spans="1:3" x14ac:dyDescent="0.2">
      <c r="A366" s="148" t="s">
        <v>85</v>
      </c>
      <c r="B366" s="57" t="s">
        <v>86</v>
      </c>
      <c r="C366" s="149">
        <v>0</v>
      </c>
    </row>
    <row r="367" spans="1:3" x14ac:dyDescent="0.2">
      <c r="A367" s="148" t="s">
        <v>87</v>
      </c>
      <c r="B367" s="57" t="s">
        <v>86</v>
      </c>
      <c r="C367" s="149">
        <v>0</v>
      </c>
    </row>
    <row r="368" spans="1:3" x14ac:dyDescent="0.2">
      <c r="A368" s="148" t="s">
        <v>295</v>
      </c>
      <c r="B368" s="57" t="s">
        <v>296</v>
      </c>
      <c r="C368" s="149">
        <v>0</v>
      </c>
    </row>
    <row r="369" spans="1:3" x14ac:dyDescent="0.2">
      <c r="A369" s="147" t="s">
        <v>297</v>
      </c>
      <c r="B369" s="60" t="s">
        <v>298</v>
      </c>
      <c r="C369" s="149">
        <v>0</v>
      </c>
    </row>
    <row r="370" spans="1:3" x14ac:dyDescent="0.2">
      <c r="A370" s="148" t="s">
        <v>125</v>
      </c>
      <c r="B370" s="57" t="s">
        <v>128</v>
      </c>
      <c r="C370" s="149">
        <v>0</v>
      </c>
    </row>
    <row r="371" spans="1:3" x14ac:dyDescent="0.2">
      <c r="A371" s="148" t="s">
        <v>127</v>
      </c>
      <c r="B371" s="57" t="s">
        <v>299</v>
      </c>
      <c r="C371" s="149">
        <v>0</v>
      </c>
    </row>
    <row r="372" spans="1:3" x14ac:dyDescent="0.2">
      <c r="A372" s="148" t="s">
        <v>300</v>
      </c>
      <c r="B372" s="57" t="s">
        <v>301</v>
      </c>
      <c r="C372" s="149">
        <v>0</v>
      </c>
    </row>
    <row r="373" spans="1:3" x14ac:dyDescent="0.2">
      <c r="A373" s="147" t="s">
        <v>88</v>
      </c>
      <c r="B373" s="60" t="s">
        <v>89</v>
      </c>
      <c r="C373" s="149"/>
    </row>
    <row r="374" spans="1:3" x14ac:dyDescent="0.2">
      <c r="A374" s="148" t="s">
        <v>173</v>
      </c>
      <c r="B374" s="57" t="s">
        <v>302</v>
      </c>
      <c r="C374" s="149">
        <v>0</v>
      </c>
    </row>
    <row r="375" spans="1:3" x14ac:dyDescent="0.2">
      <c r="A375" s="148" t="s">
        <v>90</v>
      </c>
      <c r="B375" s="57" t="s">
        <v>91</v>
      </c>
      <c r="C375" s="149">
        <v>0</v>
      </c>
    </row>
    <row r="376" spans="1:3" x14ac:dyDescent="0.2">
      <c r="A376" s="148" t="s">
        <v>92</v>
      </c>
      <c r="B376" s="57" t="s">
        <v>93</v>
      </c>
      <c r="C376" s="149">
        <v>0</v>
      </c>
    </row>
    <row r="377" spans="1:3" x14ac:dyDescent="0.2">
      <c r="A377" s="148" t="s">
        <v>94</v>
      </c>
      <c r="B377" s="57" t="s">
        <v>95</v>
      </c>
      <c r="C377" s="149">
        <v>0</v>
      </c>
    </row>
    <row r="378" spans="1:3" x14ac:dyDescent="0.2">
      <c r="A378" s="148" t="s">
        <v>96</v>
      </c>
      <c r="B378" s="57" t="s">
        <v>95</v>
      </c>
      <c r="C378" s="149">
        <v>0</v>
      </c>
    </row>
    <row r="379" spans="1:3" x14ac:dyDescent="0.2">
      <c r="A379" s="147" t="s">
        <v>68</v>
      </c>
      <c r="B379" s="60" t="s">
        <v>69</v>
      </c>
      <c r="C379" s="145"/>
    </row>
    <row r="380" spans="1:3" x14ac:dyDescent="0.2">
      <c r="A380" s="148" t="s">
        <v>167</v>
      </c>
      <c r="B380" s="57" t="s">
        <v>168</v>
      </c>
      <c r="C380" s="149">
        <v>0</v>
      </c>
    </row>
    <row r="381" spans="1:3" x14ac:dyDescent="0.2">
      <c r="A381" s="148" t="s">
        <v>97</v>
      </c>
      <c r="B381" s="57" t="s">
        <v>98</v>
      </c>
      <c r="C381" s="149">
        <v>0</v>
      </c>
    </row>
    <row r="382" spans="1:3" x14ac:dyDescent="0.2">
      <c r="A382" s="147" t="s">
        <v>99</v>
      </c>
      <c r="B382" s="60" t="s">
        <v>100</v>
      </c>
      <c r="C382" s="145"/>
    </row>
    <row r="383" spans="1:3" x14ac:dyDescent="0.2">
      <c r="A383" s="148" t="s">
        <v>101</v>
      </c>
      <c r="B383" s="57" t="s">
        <v>102</v>
      </c>
      <c r="C383" s="145"/>
    </row>
    <row r="384" spans="1:3" x14ac:dyDescent="0.2">
      <c r="A384" s="148" t="s">
        <v>103</v>
      </c>
      <c r="B384" s="57" t="s">
        <v>104</v>
      </c>
      <c r="C384" s="149">
        <v>0</v>
      </c>
    </row>
    <row r="385" spans="1:3" x14ac:dyDescent="0.2">
      <c r="A385" s="147" t="s">
        <v>105</v>
      </c>
      <c r="B385" s="60" t="s">
        <v>106</v>
      </c>
      <c r="C385" s="145"/>
    </row>
    <row r="386" spans="1:3" x14ac:dyDescent="0.2">
      <c r="A386" s="148" t="s">
        <v>186</v>
      </c>
      <c r="B386" s="57" t="s">
        <v>187</v>
      </c>
      <c r="C386" s="149">
        <v>0</v>
      </c>
    </row>
    <row r="387" spans="1:3" x14ac:dyDescent="0.2">
      <c r="A387" s="148" t="s">
        <v>107</v>
      </c>
      <c r="B387" s="57" t="s">
        <v>303</v>
      </c>
      <c r="C387" s="149">
        <v>0</v>
      </c>
    </row>
    <row r="388" spans="1:3" x14ac:dyDescent="0.2">
      <c r="A388" s="147" t="s">
        <v>241</v>
      </c>
      <c r="B388" s="60" t="s">
        <v>304</v>
      </c>
      <c r="C388" s="145"/>
    </row>
    <row r="389" spans="1:3" x14ac:dyDescent="0.2">
      <c r="A389" s="148" t="s">
        <v>247</v>
      </c>
      <c r="B389" s="57" t="s">
        <v>242</v>
      </c>
      <c r="C389" s="149">
        <v>0</v>
      </c>
    </row>
    <row r="390" spans="1:3" x14ac:dyDescent="0.2">
      <c r="A390" s="147" t="s">
        <v>108</v>
      </c>
      <c r="B390" s="60" t="s">
        <v>109</v>
      </c>
      <c r="C390" s="145"/>
    </row>
    <row r="391" spans="1:3" x14ac:dyDescent="0.2">
      <c r="A391" s="148" t="s">
        <v>134</v>
      </c>
      <c r="B391" s="57" t="s">
        <v>133</v>
      </c>
      <c r="C391" s="149">
        <v>0</v>
      </c>
    </row>
    <row r="392" spans="1:3" x14ac:dyDescent="0.2">
      <c r="A392" s="148" t="s">
        <v>110</v>
      </c>
      <c r="B392" s="57" t="s">
        <v>111</v>
      </c>
      <c r="C392" s="149">
        <v>0</v>
      </c>
    </row>
    <row r="393" spans="1:3" x14ac:dyDescent="0.2">
      <c r="A393" s="148" t="s">
        <v>112</v>
      </c>
      <c r="B393" s="57" t="s">
        <v>244</v>
      </c>
      <c r="C393" s="149">
        <v>0</v>
      </c>
    </row>
    <row r="394" spans="1:3" x14ac:dyDescent="0.2">
      <c r="A394" s="148" t="s">
        <v>305</v>
      </c>
      <c r="B394" s="57" t="s">
        <v>113</v>
      </c>
      <c r="C394" s="149">
        <v>0</v>
      </c>
    </row>
    <row r="395" spans="1:3" x14ac:dyDescent="0.2">
      <c r="A395" s="148" t="s">
        <v>163</v>
      </c>
      <c r="B395" s="57" t="s">
        <v>306</v>
      </c>
      <c r="C395" s="149">
        <v>0</v>
      </c>
    </row>
    <row r="396" spans="1:3" x14ac:dyDescent="0.2">
      <c r="A396" s="147" t="s">
        <v>114</v>
      </c>
      <c r="B396" s="60" t="s">
        <v>115</v>
      </c>
      <c r="C396" s="145"/>
    </row>
    <row r="397" spans="1:3" x14ac:dyDescent="0.2">
      <c r="A397" s="148" t="s">
        <v>116</v>
      </c>
      <c r="B397" s="57" t="s">
        <v>117</v>
      </c>
      <c r="C397" s="149">
        <v>0</v>
      </c>
    </row>
    <row r="398" spans="1:3" x14ac:dyDescent="0.2">
      <c r="A398" s="148" t="s">
        <v>130</v>
      </c>
      <c r="B398" s="57" t="s">
        <v>201</v>
      </c>
      <c r="C398" s="149">
        <v>0</v>
      </c>
    </row>
    <row r="399" spans="1:3" x14ac:dyDescent="0.2">
      <c r="A399" s="148" t="s">
        <v>118</v>
      </c>
      <c r="B399" s="57" t="s">
        <v>307</v>
      </c>
      <c r="C399" s="149">
        <v>0</v>
      </c>
    </row>
    <row r="400" spans="1:3" x14ac:dyDescent="0.2">
      <c r="A400" s="148" t="s">
        <v>129</v>
      </c>
      <c r="B400" s="57" t="s">
        <v>308</v>
      </c>
      <c r="C400" s="149">
        <v>0</v>
      </c>
    </row>
    <row r="401" spans="1:3" x14ac:dyDescent="0.2">
      <c r="A401" s="148" t="s">
        <v>131</v>
      </c>
      <c r="B401" s="57" t="s">
        <v>132</v>
      </c>
      <c r="C401" s="149">
        <v>0</v>
      </c>
    </row>
    <row r="402" spans="1:3" x14ac:dyDescent="0.2">
      <c r="A402" s="148" t="s">
        <v>119</v>
      </c>
      <c r="B402" s="57" t="s">
        <v>120</v>
      </c>
      <c r="C402" s="149">
        <v>0</v>
      </c>
    </row>
    <row r="403" spans="1:3" x14ac:dyDescent="0.2">
      <c r="A403" s="148" t="s">
        <v>162</v>
      </c>
      <c r="B403" s="57" t="s">
        <v>309</v>
      </c>
      <c r="C403" s="149">
        <v>0</v>
      </c>
    </row>
    <row r="404" spans="1:3" ht="13.5" thickBot="1" x14ac:dyDescent="0.25">
      <c r="A404" s="148" t="s">
        <v>310</v>
      </c>
      <c r="B404" s="57" t="s">
        <v>311</v>
      </c>
      <c r="C404" s="150">
        <v>0</v>
      </c>
    </row>
    <row r="405" spans="1:3" ht="13.5" thickBot="1" x14ac:dyDescent="0.25">
      <c r="A405" s="148"/>
      <c r="B405" s="60" t="s">
        <v>66</v>
      </c>
      <c r="C405" s="151">
        <f>SUM(C366:C404)</f>
        <v>0</v>
      </c>
    </row>
    <row r="406" spans="1:3" x14ac:dyDescent="0.2">
      <c r="A406" s="148"/>
      <c r="B406" s="57"/>
      <c r="C406" s="166"/>
    </row>
    <row r="407" spans="1:3" x14ac:dyDescent="0.2">
      <c r="A407" s="144">
        <v>2.6</v>
      </c>
      <c r="B407" s="60" t="s">
        <v>70</v>
      </c>
      <c r="C407" s="145"/>
    </row>
    <row r="408" spans="1:3" x14ac:dyDescent="0.2">
      <c r="A408" s="148" t="s">
        <v>71</v>
      </c>
      <c r="B408" s="57" t="s">
        <v>72</v>
      </c>
      <c r="C408" s="149">
        <v>0</v>
      </c>
    </row>
    <row r="409" spans="1:3" x14ac:dyDescent="0.2">
      <c r="A409" s="148" t="s">
        <v>80</v>
      </c>
      <c r="B409" s="57" t="s">
        <v>312</v>
      </c>
      <c r="C409" s="149">
        <v>0</v>
      </c>
    </row>
    <row r="410" spans="1:3" x14ac:dyDescent="0.2">
      <c r="A410" s="148" t="s">
        <v>175</v>
      </c>
      <c r="B410" s="57" t="s">
        <v>313</v>
      </c>
      <c r="C410" s="149">
        <v>0</v>
      </c>
    </row>
    <row r="411" spans="1:3" x14ac:dyDescent="0.2">
      <c r="A411" s="148" t="s">
        <v>73</v>
      </c>
      <c r="B411" s="57" t="s">
        <v>74</v>
      </c>
      <c r="C411" s="149">
        <v>0</v>
      </c>
    </row>
    <row r="412" spans="1:3" x14ac:dyDescent="0.2">
      <c r="A412" s="148" t="s">
        <v>314</v>
      </c>
      <c r="B412" s="57" t="s">
        <v>315</v>
      </c>
      <c r="C412" s="149">
        <v>0</v>
      </c>
    </row>
    <row r="413" spans="1:3" x14ac:dyDescent="0.2">
      <c r="A413" s="148" t="s">
        <v>189</v>
      </c>
      <c r="B413" s="57" t="s">
        <v>316</v>
      </c>
      <c r="C413" s="149">
        <v>0</v>
      </c>
    </row>
    <row r="414" spans="1:3" x14ac:dyDescent="0.2">
      <c r="A414" s="148" t="s">
        <v>190</v>
      </c>
      <c r="B414" s="57" t="s">
        <v>316</v>
      </c>
      <c r="C414" s="149">
        <v>0</v>
      </c>
    </row>
    <row r="415" spans="1:3" x14ac:dyDescent="0.2">
      <c r="A415" s="148" t="s">
        <v>222</v>
      </c>
      <c r="B415" s="57" t="s">
        <v>317</v>
      </c>
      <c r="C415" s="149">
        <v>0</v>
      </c>
    </row>
    <row r="416" spans="1:3" x14ac:dyDescent="0.2">
      <c r="A416" s="148" t="s">
        <v>184</v>
      </c>
      <c r="B416" s="57" t="s">
        <v>318</v>
      </c>
      <c r="C416" s="149">
        <v>0</v>
      </c>
    </row>
    <row r="417" spans="1:3" ht="13.5" thickBot="1" x14ac:dyDescent="0.25">
      <c r="A417" s="148" t="s">
        <v>246</v>
      </c>
      <c r="B417" s="57" t="s">
        <v>319</v>
      </c>
      <c r="C417" s="149">
        <v>0</v>
      </c>
    </row>
    <row r="418" spans="1:3" ht="13.5" thickBot="1" x14ac:dyDescent="0.25">
      <c r="A418" s="148"/>
      <c r="B418" s="60" t="s">
        <v>323</v>
      </c>
      <c r="C418" s="167">
        <f>SUM(C407:C417)</f>
        <v>0</v>
      </c>
    </row>
    <row r="419" spans="1:3" ht="13.5" thickBot="1" x14ac:dyDescent="0.25">
      <c r="A419" s="148"/>
      <c r="B419" s="57"/>
      <c r="C419" s="154"/>
    </row>
    <row r="420" spans="1:3" ht="13.5" thickBot="1" x14ac:dyDescent="0.25">
      <c r="A420" s="147" t="s">
        <v>320</v>
      </c>
      <c r="B420" s="60"/>
      <c r="C420" s="155">
        <f>C330+C363+C405+C418</f>
        <v>81134.09</v>
      </c>
    </row>
    <row r="421" spans="1:3" ht="13.5" thickTop="1" x14ac:dyDescent="0.2">
      <c r="A421" s="156"/>
      <c r="B421" s="61"/>
      <c r="C421" s="157"/>
    </row>
    <row r="422" spans="1:3" x14ac:dyDescent="0.2">
      <c r="A422" s="156"/>
      <c r="B422" s="61"/>
      <c r="C422" s="157"/>
    </row>
    <row r="423" spans="1:3" x14ac:dyDescent="0.2">
      <c r="A423" s="156"/>
      <c r="B423" s="61"/>
      <c r="C423" s="157"/>
    </row>
    <row r="424" spans="1:3" x14ac:dyDescent="0.2">
      <c r="A424" s="183" t="s">
        <v>161</v>
      </c>
      <c r="B424" s="184"/>
      <c r="C424" s="185"/>
    </row>
    <row r="425" spans="1:3" x14ac:dyDescent="0.2">
      <c r="A425" s="186" t="s">
        <v>10</v>
      </c>
      <c r="B425" s="187"/>
      <c r="C425" s="188"/>
    </row>
    <row r="426" spans="1:3" ht="13.5" thickBot="1" x14ac:dyDescent="0.25">
      <c r="A426" s="168"/>
      <c r="B426" s="169"/>
      <c r="C426" s="170"/>
    </row>
  </sheetData>
  <mergeCells count="26">
    <mergeCell ref="A1:C1"/>
    <mergeCell ref="A2:C2"/>
    <mergeCell ref="A3:C3"/>
    <mergeCell ref="A5:C5"/>
    <mergeCell ref="A189:C189"/>
    <mergeCell ref="A178:C178"/>
    <mergeCell ref="A179:C179"/>
    <mergeCell ref="A177:C177"/>
    <mergeCell ref="A190:C190"/>
    <mergeCell ref="A8:C8"/>
    <mergeCell ref="A6:C6"/>
    <mergeCell ref="A7:C7"/>
    <mergeCell ref="A37:C37"/>
    <mergeCell ref="A180:C180"/>
    <mergeCell ref="A425:C425"/>
    <mergeCell ref="A196:C196"/>
    <mergeCell ref="A197:C197"/>
    <mergeCell ref="A198:C198"/>
    <mergeCell ref="A199:C199"/>
    <mergeCell ref="A309:C309"/>
    <mergeCell ref="A310:C310"/>
    <mergeCell ref="A320:C320"/>
    <mergeCell ref="A321:C321"/>
    <mergeCell ref="A322:C322"/>
    <mergeCell ref="A323:C323"/>
    <mergeCell ref="A424:C424"/>
  </mergeCells>
  <pageMargins left="1.299212598425197" right="0.70866141732283472" top="0.19685039370078741" bottom="0.74803149606299213" header="0.31496062992125984" footer="0.31496062992125984"/>
  <pageSetup scale="75" orientation="portrait" r:id="rId1"/>
  <rowBreaks count="1" manualBreakCount="1">
    <brk id="113" max="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EJECUCION-NOVIEMBRE-2024</vt:lpstr>
      <vt:lpstr>'EJECUCION-NOVIEMBRE-2024'!Área_de_impresión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2024-12-03T15:15:32Z</cp:lastPrinted>
  <dcterms:created xsi:type="dcterms:W3CDTF">2010-11-30T17:47:33Z</dcterms:created>
  <dcterms:modified xsi:type="dcterms:W3CDTF">2024-12-20T23:02:38Z</dcterms:modified>
</cp:coreProperties>
</file>