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OCTUBRE 2024\"/>
    </mc:Choice>
  </mc:AlternateContent>
  <xr:revisionPtr revIDLastSave="0" documentId="8_{36289D89-CF51-4C2B-A148-309E245DA757}" xr6:coauthVersionLast="47" xr6:coauthVersionMax="47" xr10:uidLastSave="{00000000-0000-0000-0000-000000000000}"/>
  <bookViews>
    <workbookView xWindow="-120" yWindow="-120" windowWidth="20730" windowHeight="11160" xr2:uid="{B30C59B0-C049-4FA3-A91B-F8D7DDA098F7}"/>
  </bookViews>
  <sheets>
    <sheet name="EJECUCION-OCTUBRE-2024" sheetId="101" r:id="rId1"/>
  </sheets>
  <definedNames>
    <definedName name="_xlnm.Print_Area" localSheetId="0">'EJECUCION-OCTUBRE-2024'!$A$2:$C$180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9" i="101" l="1"/>
  <c r="C396" i="101"/>
  <c r="C354" i="101"/>
  <c r="C321" i="101"/>
  <c r="C282" i="101"/>
  <c r="C232" i="101"/>
  <c r="C196" i="101"/>
  <c r="C195" i="101"/>
  <c r="C194" i="101"/>
  <c r="C72" i="101"/>
  <c r="C53" i="101"/>
  <c r="C43" i="101"/>
  <c r="C44" i="101"/>
  <c r="C52" i="101"/>
  <c r="C129" i="101"/>
  <c r="C76" i="101"/>
  <c r="C144" i="101"/>
  <c r="C145" i="101" s="1"/>
  <c r="C171" i="101"/>
  <c r="C172" i="101" s="1"/>
  <c r="C26" i="101"/>
  <c r="C34" i="101"/>
  <c r="C33" i="101"/>
  <c r="C32" i="101"/>
  <c r="C132" i="101"/>
  <c r="C89" i="101"/>
  <c r="C51" i="101"/>
  <c r="C46" i="101"/>
  <c r="C95" i="101"/>
  <c r="C17" i="101"/>
  <c r="C18" i="101"/>
  <c r="C14" i="101"/>
  <c r="C100" i="101"/>
  <c r="C138" i="101"/>
  <c r="C40" i="101"/>
  <c r="C59" i="101"/>
  <c r="C56" i="101"/>
  <c r="C65" i="101"/>
  <c r="C49" i="101"/>
  <c r="C35" i="101"/>
  <c r="C15" i="101"/>
  <c r="C75" i="101"/>
  <c r="C198" i="101" l="1"/>
  <c r="C297" i="101" s="1"/>
  <c r="C84" i="101"/>
  <c r="C411" i="101"/>
  <c r="C36" i="101"/>
  <c r="C139" i="101"/>
  <c r="C174" i="10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Juana Sanchez</author>
  </authors>
  <commentList>
    <comment ref="C14" authorId="0" shapeId="0" xr:uid="{5A89BB5F-0BBC-43CF-894A-05CD7490A36E}">
      <text>
        <r>
          <rPr>
            <b/>
            <sz val="9"/>
            <color indexed="81"/>
            <rFont val="Tahoma"/>
            <family val="2"/>
          </rPr>
          <t>Juana Sanchez: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<sst xmlns="http://schemas.openxmlformats.org/spreadsheetml/2006/main" count="707" uniqueCount="364">
  <si>
    <t>DESCRIPCION DEL GASTO</t>
  </si>
  <si>
    <t>PRESUPUESTO EJECUTADO</t>
  </si>
  <si>
    <t>CAPITULO 0206, SUBCAPITULO 01, DAF 01  Y UE 0004</t>
  </si>
  <si>
    <t>REMUNERACIONES Y CONTRIBUCIONES</t>
  </si>
  <si>
    <t>2.1.1</t>
  </si>
  <si>
    <t>2.1.1.2</t>
  </si>
  <si>
    <t>2.1.5</t>
  </si>
  <si>
    <t>2.1.5.1.01</t>
  </si>
  <si>
    <t>2.1.5.2.01</t>
  </si>
  <si>
    <t xml:space="preserve"> EJECUCION PRESUPUESTARIA A TRAVES DEL SIGEF, FONDO 100 TESORERIA NACIONAL</t>
  </si>
  <si>
    <t>ENCARGADO DEL DEPARTAMENTO FINANCIERO</t>
  </si>
  <si>
    <t>2.1.1.1.01</t>
  </si>
  <si>
    <t>2.1.5.4.01</t>
  </si>
  <si>
    <t>2.1.1.1</t>
  </si>
  <si>
    <t>CONTRATACIONES DE SERVICIOS</t>
  </si>
  <si>
    <t>2.2.1</t>
  </si>
  <si>
    <t>2.2.1.3.01</t>
  </si>
  <si>
    <t>TELEFONO LOCAL</t>
  </si>
  <si>
    <t>2.2.1.5.01</t>
  </si>
  <si>
    <t>TOTAL CONTRATACIONES DE SERVICIOS</t>
  </si>
  <si>
    <t>CCP</t>
  </si>
  <si>
    <t xml:space="preserve">TOTAL EJECUTADO </t>
  </si>
  <si>
    <t xml:space="preserve">REMUNERACIONES </t>
  </si>
  <si>
    <t xml:space="preserve">REMUNERACIONES AL PERSONAL FIJO </t>
  </si>
  <si>
    <t xml:space="preserve">REMUNERACIONES AL PERSONAL  CON CARÁCTER TRANSITORIO 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</si>
  <si>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</si>
  <si>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</si>
  <si>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</si>
  <si>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</si>
  <si>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</si>
  <si>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TOTAL REMUNERACIONES Y CONTRIBUCIONES</t>
  </si>
  <si>
    <t xml:space="preserve">SERVICIOS BASICOS </t>
  </si>
  <si>
    <t>SERVICIOS DE INTERNET Y TELEVISION POR CABLE</t>
  </si>
  <si>
    <t>VALORES EN RD$</t>
  </si>
  <si>
    <t>VIATICOS</t>
  </si>
  <si>
    <t>2.2.3.1.01</t>
  </si>
  <si>
    <t>2.3.1</t>
  </si>
  <si>
    <t>VIATICOS DENTRO DEL PAIS</t>
  </si>
  <si>
    <t>OTROS SERVICIOS TECNICOS PROFESIONALES</t>
  </si>
  <si>
    <t>2.2.8.7</t>
  </si>
  <si>
    <t>SOBRESUELDOS</t>
  </si>
  <si>
    <t>COMPENSACION SERVICIOS DE SEGURIDAD</t>
  </si>
  <si>
    <t>2.1.2.2.05</t>
  </si>
  <si>
    <t>2.1.2</t>
  </si>
  <si>
    <t>2.1.2.2</t>
  </si>
  <si>
    <t>COMPENSACION</t>
  </si>
  <si>
    <t>TRANSPORTE Y ALMACENAJE</t>
  </si>
  <si>
    <t>2.2.4</t>
  </si>
  <si>
    <t>2.2.4.1.01</t>
  </si>
  <si>
    <t xml:space="preserve"> EVENTOS GENERALES</t>
  </si>
  <si>
    <t>2.2.8.6.01</t>
  </si>
  <si>
    <t xml:space="preserve"> 2.2.8.7.04 </t>
  </si>
  <si>
    <t>2.2.8.6</t>
  </si>
  <si>
    <t>SERVICIOS DE ORGANIZACIÓN DE EVENTOS, FESTIVIDADES Y ACTIVIDADES DE ENTRENIMIENTO</t>
  </si>
  <si>
    <t xml:space="preserve">2.1.1.5.04 </t>
  </si>
  <si>
    <t xml:space="preserve">PROPORCION DE VACACIONES NO DISFRUTADAS </t>
  </si>
  <si>
    <t>PRESTACIONES ECONOMICAS</t>
  </si>
  <si>
    <t>2.1.1.5</t>
  </si>
  <si>
    <t xml:space="preserve"> COMPENSACIONES ESPECIALES</t>
  </si>
  <si>
    <t>2.1.1.5.03</t>
  </si>
  <si>
    <t>PRESTACION LABORAL POR DESVINCULACION</t>
  </si>
  <si>
    <t>2.2.5.1.01</t>
  </si>
  <si>
    <t>ALQUIERES Y RENTAS</t>
  </si>
  <si>
    <t>2.2.5</t>
  </si>
  <si>
    <t xml:space="preserve">2.3.5.3.01 </t>
  </si>
  <si>
    <t>MATERIALES Y SUMINISTROS</t>
  </si>
  <si>
    <t>TOTAL MATERIALES Y SUMINISTROS</t>
  </si>
  <si>
    <t xml:space="preserve"> LLANTAS Y NEUMATICOS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</si>
  <si>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</si>
  <si>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</si>
  <si>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</si>
  <si>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</si>
  <si>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</si>
  <si>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</si>
  <si>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</si>
  <si>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TRANSFERENCIAS CORRIENTES</t>
  </si>
  <si>
    <t>2.4.9</t>
  </si>
  <si>
    <t>TRANSFERENCIAS CORRIENTES A OTRAS INSTITUCIONES PUBLICAS</t>
  </si>
  <si>
    <t>2.4.9.1.03</t>
  </si>
  <si>
    <t>TRANSFERENCIAS CORRIENTES A OTRAS INSTITUCIONES PUBLICAS DESTINADAS A GASTOS DE BIENES Y SERVICIOS</t>
  </si>
  <si>
    <t>2.6.1.1.01</t>
  </si>
  <si>
    <t>TOTAL TRANSFERENCIAS CORRIENTES</t>
  </si>
  <si>
    <t>2.6.2.2.01</t>
  </si>
  <si>
    <t>APARATOS DEPORTIVOS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</si>
  <si>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</si>
  <si>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</si>
  <si>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</si>
  <si>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</si>
  <si>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</si>
  <si>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</si>
  <si>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</si>
  <si>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</si>
  <si>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</si>
  <si>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</si>
  <si>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</si>
  <si>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</si>
  <si>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</si>
  <si>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</si>
  <si>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</si>
  <si>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</si>
  <si>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</si>
  <si>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</si>
  <si>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</si>
  <si>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</si>
  <si>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</si>
  <si>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</si>
  <si>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</si>
  <si>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</si>
  <si>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</si>
  <si>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</si>
  <si>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</si>
  <si>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</si>
  <si>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</si>
  <si>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</si>
  <si>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</si>
  <si>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</si>
  <si>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</si>
  <si>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</si>
  <si>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</si>
  <si>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</si>
  <si>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</si>
  <si>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 xml:space="preserve">2.3.2 </t>
  </si>
  <si>
    <t>TEXTILES Y VESTURARIOS</t>
  </si>
  <si>
    <t>2.3.2.4.01</t>
  </si>
  <si>
    <t xml:space="preserve">ZAPATOS </t>
  </si>
  <si>
    <t>2.3.2.2.01</t>
  </si>
  <si>
    <t>PRENDAS Y ACCESORIOS DE VESTIR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</si>
  <si>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</si>
  <si>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</si>
  <si>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</si>
  <si>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</si>
  <si>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</si>
  <si>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</si>
  <si>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</si>
  <si>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</si>
  <si>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</si>
  <si>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</si>
  <si>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</si>
  <si>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SEGUROS DE BIENES MUEBLES</t>
  </si>
  <si>
    <t>2.2.2</t>
  </si>
  <si>
    <t>PUBLICIDAD, IMPRESIÓN Y ENCUADERNACION</t>
  </si>
  <si>
    <t>2.2.2.1.01</t>
  </si>
  <si>
    <t>PUBLICIDAD Y PROPAGANDA</t>
  </si>
  <si>
    <t>2.2.2.2.01</t>
  </si>
  <si>
    <t>IMPRESIÓN Y ENCUADERNACION</t>
  </si>
  <si>
    <t>2.2.9</t>
  </si>
  <si>
    <t>OTRAS CONTRACIONES DE SERVICIOS</t>
  </si>
  <si>
    <t>2.2.9.2.01</t>
  </si>
  <si>
    <t>2.2.9.2</t>
  </si>
  <si>
    <t>2.2.5.4.01</t>
  </si>
  <si>
    <t>ALQUILERES DE EQUIPOS DE TRANSPORTE, ELEVACION Y TRACCION</t>
  </si>
  <si>
    <t>2.1.1.4</t>
  </si>
  <si>
    <t xml:space="preserve">2.1.1.4.01 </t>
  </si>
  <si>
    <t>2.1.2.2.09</t>
  </si>
  <si>
    <t>SUELDOS ANUAL NO. 13</t>
  </si>
  <si>
    <t>SERVICIOS JURIDICOS</t>
  </si>
  <si>
    <t>2.2.8.7.02</t>
  </si>
  <si>
    <t>UTILES DESTINADOS A ACTIVIDADES DEPORTIVAS, CULTURALES Y RECREATIVAS</t>
  </si>
  <si>
    <t>BONOS POR DESEMPEÑO</t>
  </si>
  <si>
    <t>2.1.2.2.08</t>
  </si>
  <si>
    <t xml:space="preserve">UTILES MENORES MEDICO QUIRULGICOS Y DE LABORATORIO  </t>
  </si>
  <si>
    <t>LIC. ELVI ANTONIO DE LA ROSA PEÑA</t>
  </si>
  <si>
    <t>2.3.9.9.01</t>
  </si>
  <si>
    <t>2.3.7.2.06</t>
  </si>
  <si>
    <t>PINTURAS, LACAS, BARNICES, DILUYENTES Y ABSORBENTES PARA PINTURAS</t>
  </si>
  <si>
    <t>ALQUILERES Y RENTAS DE EDIFICACIONES Y LOCALES</t>
  </si>
  <si>
    <t>PRODUCTOS METALICOS</t>
  </si>
  <si>
    <t>2.3.5.4.01</t>
  </si>
  <si>
    <t>ARTICULOS DE CAUCHO</t>
  </si>
  <si>
    <t xml:space="preserve"> MANTENIMIENTO Y REPARACION DE MUEBLES Y EQUIPOS DE OFICINA</t>
  </si>
  <si>
    <t>2.2.7.2.01</t>
  </si>
  <si>
    <t xml:space="preserve"> MANTENIMIENTO Y REPARACION DE MAQUINARIAS Y EQUIPOS</t>
  </si>
  <si>
    <t>2.2.7.2</t>
  </si>
  <si>
    <t>2.3.3.1.01</t>
  </si>
  <si>
    <t xml:space="preserve"> PAPEL DE ESCRITORIO </t>
  </si>
  <si>
    <t>2.6.1.3.01</t>
  </si>
  <si>
    <t xml:space="preserve">EQUIPOS DE TECNOLOGIA DE LA INFORMACION Y COMUNICACIÓN </t>
  </si>
  <si>
    <t>2.2.7.2.06</t>
  </si>
  <si>
    <t>2.2.7.2.07</t>
  </si>
  <si>
    <t>MANTENIMIENTO Y REPARACION DE EQUIPOS INDUSTRIALES Y PRODUCCION</t>
  </si>
  <si>
    <t>MANTENIMIENTO Y REPARACION DE EQUIPOS DE TRANSPORTE, TRACCION Y ELEVACION</t>
  </si>
  <si>
    <t>SERVICIOS DE CAPACITACION</t>
  </si>
  <si>
    <t>2.6.5.4</t>
  </si>
  <si>
    <t>SISTEMAS Y EQUIPOS DE CLIMATIZACION</t>
  </si>
  <si>
    <t>2.6.5.4.01</t>
  </si>
  <si>
    <t>2.6.2.2</t>
  </si>
  <si>
    <t>2.3.6.3.04</t>
  </si>
  <si>
    <t>HERRAMIENTAS MENORES</t>
  </si>
  <si>
    <t>CAMARA FOTOGRAFICAS Y DE VIDEOS</t>
  </si>
  <si>
    <t>2.6.2.3</t>
  </si>
  <si>
    <t>2.6.2.3.01</t>
  </si>
  <si>
    <t>2.6.1.9.01</t>
  </si>
  <si>
    <t>2.2.5.8.01</t>
  </si>
  <si>
    <t xml:space="preserve"> OTROS ALQUILERES</t>
  </si>
  <si>
    <t>OTROS MOBILIARIOS Y EQUIPOS NO IDENTIFICADOS PRECEDENTEMENTE</t>
  </si>
  <si>
    <t>2.3.9.8.01</t>
  </si>
  <si>
    <t>REPUESTOS</t>
  </si>
  <si>
    <t>2.3.9.8.02</t>
  </si>
  <si>
    <t>ACCESORIOS</t>
  </si>
  <si>
    <t>2.2.8.7.05</t>
  </si>
  <si>
    <t>SERVICIOS DE INFORMATICA Y SISTEMAS COMPUTARIZADOS</t>
  </si>
  <si>
    <t>UTILES Y MATERIALES DE ESCRITORIO, OFICINA E INFORMATICA</t>
  </si>
  <si>
    <t>2.2.5.3.02</t>
  </si>
  <si>
    <t>2.6.2.1</t>
  </si>
  <si>
    <t>2.6.2.1.01</t>
  </si>
  <si>
    <t>EQUIPOS Y APARATOS AUDIOVISUALES</t>
  </si>
  <si>
    <t>2.3.4.1.01</t>
  </si>
  <si>
    <t>PRODUCTOS FARMACEUTICOS</t>
  </si>
  <si>
    <t>2.3.4</t>
  </si>
  <si>
    <t>PRODUCTOS MEDICINALES PARA USO HUMANO</t>
  </si>
  <si>
    <t>ALQUILER DE EQUIPOS DE TECNOLOGIA Y DATOS</t>
  </si>
  <si>
    <t>2.2.8.7.06</t>
  </si>
  <si>
    <t>SUELDOS EMPLEADOS FIJOS (PERSONAL ADMINISTRATIVO)</t>
  </si>
  <si>
    <t>SUELDOS EMPLEADOS FIJOS (PERSONAL DOCENTE)</t>
  </si>
  <si>
    <t>2.1.1.2.08</t>
  </si>
  <si>
    <t>EMPLEADOS TEMPORALES</t>
  </si>
  <si>
    <t xml:space="preserve">2.1.1.2.11  </t>
  </si>
  <si>
    <t xml:space="preserve">INTERINATO </t>
  </si>
  <si>
    <t>2.3.6.2.02</t>
  </si>
  <si>
    <t>2.6.5.8.01</t>
  </si>
  <si>
    <t>PRODUCTOS DE VIDRIO</t>
  </si>
  <si>
    <t xml:space="preserve">MAQUINARIAS, OTROS EQUIPOS Y HERRAMIENTAS </t>
  </si>
  <si>
    <t>2.6.5</t>
  </si>
  <si>
    <t>2.6.5.8</t>
  </si>
  <si>
    <t xml:space="preserve">OTROS MOBILIARIOS Y EQUIPOS </t>
  </si>
  <si>
    <t>2.3.6.2</t>
  </si>
  <si>
    <t xml:space="preserve">2.3.6.2.03 </t>
  </si>
  <si>
    <t>PORDUCTOS DE PORCELANA</t>
  </si>
  <si>
    <t>PRODUCTOS DE VIDRIO Y PORCELANA</t>
  </si>
  <si>
    <t>2.3.1.4.01</t>
  </si>
  <si>
    <t>2.3.2.1.01</t>
  </si>
  <si>
    <t>HILADOS, FIBRAS Y TELAS</t>
  </si>
  <si>
    <t>PRODUCTOS Y UTILES VARIOS NO IDENTIFICADOS PREDECENTEMENTE</t>
  </si>
  <si>
    <t>2.2.8.5</t>
  </si>
  <si>
    <t>FUMIGACION, LAVANDERIA, LIMPIEZA E HIGIENE</t>
  </si>
  <si>
    <t>2.2.8.5.01</t>
  </si>
  <si>
    <t>FUMIGACION</t>
  </si>
  <si>
    <t>2.2.8.5.02</t>
  </si>
  <si>
    <t>LAVANDERIA</t>
  </si>
  <si>
    <t>2.2.8.5.03</t>
  </si>
  <si>
    <t>LIMPIEZA E HIGIENE</t>
  </si>
  <si>
    <t>2.3.6.4</t>
  </si>
  <si>
    <t>PIEDRA, ARCILLA Y ARENA</t>
  </si>
  <si>
    <t xml:space="preserve">MADERA, CORCHO Y SUS MANUFACTURAS </t>
  </si>
  <si>
    <t>PRODUCTOS FOTOQUIMICOS</t>
  </si>
  <si>
    <t>2.3.7.2.0</t>
  </si>
  <si>
    <t>2.6.5.7.01</t>
  </si>
  <si>
    <t>2.3.6.4.04</t>
  </si>
  <si>
    <t>MAQUINARIAS Y HERRAMIENTAS</t>
  </si>
  <si>
    <t>2.2.7.2.02</t>
  </si>
  <si>
    <t>MANTENIMIENTO Y REPARACION DE EQUIPOS DE TECNOLOGIA E INFORMACION.</t>
  </si>
  <si>
    <t>2.1.2.2.06</t>
  </si>
  <si>
    <t xml:space="preserve"> INCENTIVO POR RENDIMIENTO INDIVIDUAL</t>
  </si>
  <si>
    <t>2.1.5.3.01</t>
  </si>
  <si>
    <t xml:space="preserve"> EQUIPOS DE SEGURIDAD</t>
  </si>
  <si>
    <t xml:space="preserve"> 2.6.6.2</t>
  </si>
  <si>
    <t xml:space="preserve"> 2.6.6.2.01</t>
  </si>
  <si>
    <t xml:space="preserve">2.6.4.1 </t>
  </si>
  <si>
    <t>AUTOMOVILES Y CAMIONES</t>
  </si>
  <si>
    <t>2.6.4.1.01</t>
  </si>
  <si>
    <t>2.2.6.2.01</t>
  </si>
  <si>
    <t>2.3.6.3.01</t>
  </si>
  <si>
    <t>2.6.5.5.01</t>
  </si>
  <si>
    <t>PRODUCTOS FERROSOS</t>
  </si>
  <si>
    <t xml:space="preserve">2.2.6.3.01 </t>
  </si>
  <si>
    <t>SEGUROS DE PERSONAS</t>
  </si>
  <si>
    <t xml:space="preserve">EQUIPOS DE COMUNICACIONES, TELECOMUNICACIONES Y SEÑALIZACION </t>
  </si>
  <si>
    <t xml:space="preserve"> EJECUCION PRESUPUESTARIA CUENTA INTERNA NO. 010-240132-2</t>
  </si>
  <si>
    <t>IMPRESIÓN, ENCUADERNACION Y ROTULACION</t>
  </si>
  <si>
    <t>PASAJES</t>
  </si>
  <si>
    <t>ALQUILERES Y RENTAS</t>
  </si>
  <si>
    <t xml:space="preserve">2.2.5.4.01 </t>
  </si>
  <si>
    <t xml:space="preserve">ALQUILERES  DE EQUIPOS DE TRANSPORTE, TRACCION Y ELEVACION 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</si>
  <si>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</si>
  <si>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</si>
  <si>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</si>
  <si>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</si>
  <si>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</si>
  <si>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</si>
  <si>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</si>
  <si>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</si>
  <si>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</si>
  <si>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</si>
  <si>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</si>
  <si>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FESTIVIDADES</t>
  </si>
  <si>
    <t>OTRAS SERVICIOS TECNICOS PROFESIONALES</t>
  </si>
  <si>
    <t xml:space="preserve">SERVICIOS DE INFORMATICA Y SISTEMAS COMPUTARIZADOS </t>
  </si>
  <si>
    <t>2.2.8.8</t>
  </si>
  <si>
    <t>IMPUESTOS DERECHOS Y TASAS</t>
  </si>
  <si>
    <t>2.2.8.8.01</t>
  </si>
  <si>
    <t xml:space="preserve">IMPUESTOS </t>
  </si>
  <si>
    <t>OTRAS CONTRATACIONES DE SERVICIOS</t>
  </si>
  <si>
    <t>2.2.9.2.03</t>
  </si>
  <si>
    <t>SERVICIOS DE CATERING</t>
  </si>
  <si>
    <t>TOTAL CONTRACIONES DE SERVICIOS</t>
  </si>
  <si>
    <t>2.3.1.3.03</t>
  </si>
  <si>
    <t xml:space="preserve">PRODUCTOS FLORESTALES </t>
  </si>
  <si>
    <t>2.3.2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</si>
  <si>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</si>
  <si>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</si>
  <si>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</si>
  <si>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</si>
  <si>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PAPEL DE ESCRITORIO</t>
  </si>
  <si>
    <t xml:space="preserve">PRODUCTOS METALICOS </t>
  </si>
  <si>
    <t>MINERALES</t>
  </si>
  <si>
    <t>2.3.7.2.03</t>
  </si>
  <si>
    <t>PINTURAS, LACAS BARNICES, DILUYENTES Y ABSORBENTES PARA PINTURAS</t>
  </si>
  <si>
    <t xml:space="preserve">UTILES MENORES MEDICO QUIRULGICOS Y DE LABORATORIO (MASCARILLAS) 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</si>
  <si>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</si>
  <si>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</si>
  <si>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</si>
  <si>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</si>
  <si>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</si>
  <si>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</si>
  <si>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</si>
  <si>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</si>
  <si>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</si>
  <si>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</si>
  <si>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</si>
  <si>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</si>
  <si>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</si>
  <si>
    <t xml:space="preserve"> EJECUCION PRESUPUESTARIA CUENTA FONDO INSTITUCIONAL INEFI NO. 240-017218-2</t>
  </si>
  <si>
    <t>TOTAL BIENES MUEBLES, INMUEBLES E INTANGIBLES</t>
  </si>
  <si>
    <t>TOTAL BIENES MUEBLES, INMUEBLESE INTANGIBLES</t>
  </si>
  <si>
    <t>ENERGIA ELECTRICA</t>
  </si>
  <si>
    <t>ELECTRICIDAD</t>
  </si>
  <si>
    <t>2.2.1.6.01</t>
  </si>
  <si>
    <t>TOTAL CONTRIBUCIONES A LA SEGURIDAD SOCIAL</t>
  </si>
  <si>
    <t>2.2.9.1.01</t>
  </si>
  <si>
    <t>SERVICIOS DE CATERIN</t>
  </si>
  <si>
    <t xml:space="preserve">2.2.7.1 </t>
  </si>
  <si>
    <t>CONTRATACION DE MANTENIMIENTO Y REPARACIONES MENORES</t>
  </si>
  <si>
    <t xml:space="preserve">MANTENIMIENTO Y REPARACIONES MENORES EN EDIFICACIONES </t>
  </si>
  <si>
    <t xml:space="preserve">2.2.4.4.01 </t>
  </si>
  <si>
    <t>PEAJE</t>
  </si>
  <si>
    <t>TOTAL  EJECUTADO CUENTA FONDO  REPONIBLE INSTITUCIONAL</t>
  </si>
  <si>
    <t xml:space="preserve"> 2.7.1.2 </t>
  </si>
  <si>
    <t>OBRAS PARA EDIFICACION NO RESIDENCIAL</t>
  </si>
  <si>
    <t xml:space="preserve"> 2.7.1.2.01 </t>
  </si>
  <si>
    <t>2.3.1.3.01</t>
  </si>
  <si>
    <t>PRODUCTOS FORESTALES</t>
  </si>
  <si>
    <t>HOSPEDAJE</t>
  </si>
  <si>
    <t>2.2.5.1.02</t>
  </si>
  <si>
    <t>2.1.2.2.15</t>
  </si>
  <si>
    <t>COMPENSACION EXTRAORDINARIA ANUAL</t>
  </si>
  <si>
    <t>HILADOS Y TELAS</t>
  </si>
  <si>
    <t>PASAJES  Y GASTOS DE TRANSPORTE</t>
  </si>
  <si>
    <t>2.3.9.9.04</t>
  </si>
  <si>
    <t>PRODUCTOS Y UTILES DE DEFENZA Y SEGURIDAD</t>
  </si>
  <si>
    <t>MUEBLES Y EQUIPOS DE OFICINA Y ESTANTERIA</t>
  </si>
  <si>
    <t>2.2.8.7.01</t>
  </si>
  <si>
    <t xml:space="preserve">2.2.3.2.01 </t>
  </si>
  <si>
    <t>VIATICOS FUERA DEL PAIS</t>
  </si>
  <si>
    <t>2.4.9.1.01</t>
  </si>
  <si>
    <t xml:space="preserve">2.3.9.8.02 </t>
  </si>
  <si>
    <t>2.3.7.2.99</t>
  </si>
  <si>
    <t>OTROS PRODUCTOS QUIMICOS Y CONEXOS</t>
  </si>
  <si>
    <t>2.3.7.2.05</t>
  </si>
  <si>
    <t>INSECTICIDA, FUMIGACION Y OTROS SERVICIOS</t>
  </si>
  <si>
    <t>2.2.7.1.01</t>
  </si>
  <si>
    <t>PERIODO DEL 01 AL 31 DE OCTUBRE DEL 2024</t>
  </si>
  <si>
    <t>2.2.5.9.01</t>
  </si>
  <si>
    <t>LICENCIAS INFORMATICAS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</si>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</sst>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68">
    <xf numFmtId="0" fontId="0" fillId="0" borderId="0" xfId="0"/>
    <xf numFmtId="0" fontId="0" fillId="0" borderId="0" xfId="0" applyBorder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3" fontId="6" fillId="2" borderId="1" xfId="1" applyFont="1" applyFill="1" applyBorder="1"/>
    <xf numFmtId="4" fontId="6" fillId="2" borderId="1" xfId="0" applyNumberFormat="1" applyFont="1" applyFill="1" applyBorder="1"/>
    <xf numFmtId="0" fontId="6" fillId="2" borderId="1" xfId="0" applyFont="1" applyFill="1" applyBorder="1"/>
    <xf numFmtId="0" fontId="11" fillId="2" borderId="1" xfId="0" applyFont="1" applyFill="1" applyBorder="1" applyAlignment="1">
      <alignment horizontal="left" wrapText="1"/>
    </xf>
    <xf numFmtId="43" fontId="6" fillId="2" borderId="1" xfId="0" applyNumberFormat="1" applyFont="1" applyFill="1" applyBorder="1"/>
    <xf numFmtId="43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/>
    <xf numFmtId="0" fontId="5" fillId="2" borderId="1" xfId="0" applyFont="1" applyFill="1" applyBorder="1"/>
    <xf numFmtId="4" fontId="5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6" fillId="2" borderId="2" xfId="0" applyFont="1" applyFill="1" applyBorder="1"/>
    <xf numFmtId="43" fontId="5" fillId="2" borderId="1" xfId="1" applyFont="1" applyFill="1" applyBorder="1" applyAlignment="1">
      <alignment wrapText="1"/>
    </xf>
    <xf numFmtId="43" fontId="5" fillId="2" borderId="1" xfId="1" applyFont="1" applyFill="1" applyBorder="1"/>
    <xf numFmtId="43" fontId="6" fillId="2" borderId="1" xfId="1" applyFont="1" applyFill="1" applyBorder="1" applyAlignment="1">
      <alignment wrapText="1"/>
    </xf>
    <xf numFmtId="43" fontId="6" fillId="2" borderId="1" xfId="1" applyFont="1" applyFill="1" applyBorder="1" applyAlignment="1">
      <alignment horizontal="left" wrapText="1"/>
    </xf>
    <xf numFmtId="4" fontId="5" fillId="2" borderId="1" xfId="0" applyNumberFormat="1" applyFont="1" applyFill="1" applyBorder="1"/>
    <xf numFmtId="43" fontId="5" fillId="2" borderId="1" xfId="0" applyNumberFormat="1" applyFont="1" applyFill="1" applyBorder="1"/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/>
    <xf numFmtId="0" fontId="6" fillId="0" borderId="0" xfId="0" applyFont="1" applyBorder="1"/>
    <xf numFmtId="0" fontId="6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6" fillId="0" borderId="4" xfId="0" applyFont="1" applyBorder="1"/>
    <xf numFmtId="0" fontId="6" fillId="2" borderId="2" xfId="0" applyFont="1" applyFill="1" applyBorder="1" applyAlignment="1">
      <alignment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0" fillId="2" borderId="13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wrapText="1"/>
    </xf>
    <xf numFmtId="0" fontId="10" fillId="2" borderId="15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4" fontId="11" fillId="2" borderId="16" xfId="0" applyNumberFormat="1" applyFont="1" applyFill="1" applyBorder="1" applyAlignment="1">
      <alignment wrapText="1"/>
    </xf>
    <xf numFmtId="4" fontId="6" fillId="2" borderId="16" xfId="0" applyNumberFormat="1" applyFont="1" applyFill="1" applyBorder="1"/>
    <xf numFmtId="43" fontId="6" fillId="2" borderId="15" xfId="0" applyNumberFormat="1" applyFont="1" applyFill="1" applyBorder="1"/>
    <xf numFmtId="0" fontId="5" fillId="2" borderId="15" xfId="0" applyFont="1" applyFill="1" applyBorder="1" applyAlignment="1">
      <alignment wrapText="1"/>
    </xf>
    <xf numFmtId="43" fontId="6" fillId="2" borderId="16" xfId="1" applyFont="1" applyFill="1" applyBorder="1"/>
    <xf numFmtId="0" fontId="11" fillId="2" borderId="15" xfId="0" applyFont="1" applyFill="1" applyBorder="1" applyAlignment="1">
      <alignment wrapText="1"/>
    </xf>
    <xf numFmtId="43" fontId="6" fillId="2" borderId="16" xfId="0" applyNumberFormat="1" applyFont="1" applyFill="1" applyBorder="1"/>
    <xf numFmtId="0" fontId="6" fillId="2" borderId="16" xfId="0" applyFont="1" applyFill="1" applyBorder="1"/>
    <xf numFmtId="0" fontId="6" fillId="2" borderId="15" xfId="0" applyFont="1" applyFill="1" applyBorder="1"/>
    <xf numFmtId="4" fontId="11" fillId="2" borderId="17" xfId="0" applyNumberFormat="1" applyFont="1" applyFill="1" applyBorder="1" applyAlignment="1">
      <alignment wrapText="1"/>
    </xf>
    <xf numFmtId="43" fontId="5" fillId="2" borderId="6" xfId="0" applyNumberFormat="1" applyFont="1" applyFill="1" applyBorder="1"/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left" wrapText="1"/>
    </xf>
    <xf numFmtId="43" fontId="6" fillId="2" borderId="16" xfId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/>
    </xf>
    <xf numFmtId="0" fontId="5" fillId="2" borderId="15" xfId="0" applyFont="1" applyFill="1" applyBorder="1"/>
    <xf numFmtId="0" fontId="0" fillId="2" borderId="16" xfId="0" applyFill="1" applyBorder="1"/>
    <xf numFmtId="4" fontId="6" fillId="2" borderId="16" xfId="0" applyNumberFormat="1" applyFont="1" applyFill="1" applyBorder="1" applyAlignment="1">
      <alignment wrapText="1"/>
    </xf>
    <xf numFmtId="4" fontId="6" fillId="2" borderId="15" xfId="0" applyNumberFormat="1" applyFont="1" applyFill="1" applyBorder="1"/>
    <xf numFmtId="4" fontId="5" fillId="2" borderId="15" xfId="0" applyNumberFormat="1" applyFont="1" applyFill="1" applyBorder="1"/>
    <xf numFmtId="0" fontId="6" fillId="2" borderId="15" xfId="0" applyFont="1" applyFill="1" applyBorder="1" applyAlignment="1">
      <alignment horizontal="left"/>
    </xf>
    <xf numFmtId="43" fontId="10" fillId="2" borderId="6" xfId="1" applyFont="1" applyFill="1" applyBorder="1" applyAlignment="1">
      <alignment wrapText="1"/>
    </xf>
    <xf numFmtId="0" fontId="6" fillId="2" borderId="13" xfId="0" applyFont="1" applyFill="1" applyBorder="1"/>
    <xf numFmtId="0" fontId="6" fillId="2" borderId="14" xfId="0" applyFont="1" applyFill="1" applyBorder="1"/>
    <xf numFmtId="43" fontId="6" fillId="2" borderId="16" xfId="1" applyFont="1" applyFill="1" applyBorder="1" applyAlignment="1"/>
    <xf numFmtId="43" fontId="6" fillId="0" borderId="16" xfId="1" applyFont="1" applyBorder="1"/>
    <xf numFmtId="4" fontId="5" fillId="2" borderId="6" xfId="0" applyNumberFormat="1" applyFont="1" applyFill="1" applyBorder="1"/>
    <xf numFmtId="43" fontId="6" fillId="2" borderId="17" xfId="1" applyFont="1" applyFill="1" applyBorder="1" applyAlignment="1">
      <alignment horizontal="center"/>
    </xf>
    <xf numFmtId="43" fontId="5" fillId="2" borderId="18" xfId="1" applyFont="1" applyFill="1" applyBorder="1"/>
    <xf numFmtId="2" fontId="6" fillId="2" borderId="16" xfId="0" applyNumberFormat="1" applyFont="1" applyFill="1" applyBorder="1"/>
    <xf numFmtId="4" fontId="0" fillId="2" borderId="16" xfId="0" applyNumberFormat="1" applyFill="1" applyBorder="1"/>
    <xf numFmtId="43" fontId="5" fillId="2" borderId="15" xfId="1" applyFont="1" applyFill="1" applyBorder="1" applyAlignment="1">
      <alignment horizontal="left"/>
    </xf>
    <xf numFmtId="43" fontId="6" fillId="2" borderId="15" xfId="1" applyFont="1" applyFill="1" applyBorder="1" applyAlignment="1">
      <alignment horizontal="left"/>
    </xf>
    <xf numFmtId="4" fontId="6" fillId="2" borderId="17" xfId="0" applyNumberFormat="1" applyFont="1" applyFill="1" applyBorder="1"/>
    <xf numFmtId="4" fontId="5" fillId="2" borderId="18" xfId="0" applyNumberFormat="1" applyFont="1" applyFill="1" applyBorder="1"/>
    <xf numFmtId="0" fontId="6" fillId="2" borderId="6" xfId="0" applyFont="1" applyFill="1" applyBorder="1"/>
    <xf numFmtId="43" fontId="10" fillId="2" borderId="19" xfId="0" applyNumberFormat="1" applyFont="1" applyFill="1" applyBorder="1" applyAlignment="1">
      <alignment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39" fontId="6" fillId="0" borderId="16" xfId="1" applyNumberFormat="1" applyFont="1" applyBorder="1" applyAlignment="1"/>
    <xf numFmtId="0" fontId="5" fillId="2" borderId="15" xfId="0" applyFont="1" applyFill="1" applyBorder="1" applyAlignment="1">
      <alignment horizontal="center"/>
    </xf>
    <xf numFmtId="4" fontId="5" fillId="2" borderId="18" xfId="0" applyNumberFormat="1" applyFont="1" applyFill="1" applyBorder="1" applyAlignment="1">
      <alignment horizontal="right" wrapText="1"/>
    </xf>
    <xf numFmtId="0" fontId="5" fillId="2" borderId="14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left"/>
    </xf>
    <xf numFmtId="0" fontId="6" fillId="0" borderId="16" xfId="0" applyFont="1" applyBorder="1"/>
    <xf numFmtId="0" fontId="6" fillId="0" borderId="15" xfId="0" applyFont="1" applyBorder="1" applyAlignment="1">
      <alignment horizontal="left"/>
    </xf>
    <xf numFmtId="0" fontId="5" fillId="0" borderId="15" xfId="0" applyFont="1" applyBorder="1"/>
    <xf numFmtId="0" fontId="6" fillId="0" borderId="15" xfId="0" applyFont="1" applyBorder="1"/>
    <xf numFmtId="39" fontId="6" fillId="0" borderId="16" xfId="1" applyNumberFormat="1" applyFont="1" applyBorder="1"/>
    <xf numFmtId="39" fontId="6" fillId="0" borderId="17" xfId="1" applyNumberFormat="1" applyFont="1" applyBorder="1"/>
    <xf numFmtId="39" fontId="5" fillId="0" borderId="6" xfId="1" applyNumberFormat="1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18" xfId="0" applyFont="1" applyBorder="1"/>
    <xf numFmtId="4" fontId="5" fillId="0" borderId="19" xfId="0" applyNumberFormat="1" applyFont="1" applyBorder="1"/>
    <xf numFmtId="0" fontId="6" fillId="0" borderId="11" xfId="0" applyFont="1" applyBorder="1"/>
    <xf numFmtId="0" fontId="6" fillId="0" borderId="12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5" fillId="2" borderId="6" xfId="0" applyNumberFormat="1" applyFont="1" applyFill="1" applyBorder="1" applyAlignment="1">
      <alignment horizontal="right" wrapText="1"/>
    </xf>
    <xf numFmtId="0" fontId="6" fillId="0" borderId="25" xfId="0" applyFont="1" applyBorder="1"/>
    <xf numFmtId="39" fontId="6" fillId="0" borderId="14" xfId="0" applyNumberFormat="1" applyFont="1" applyBorder="1"/>
    <xf numFmtId="2" fontId="5" fillId="0" borderId="6" xfId="0" applyNumberFormat="1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</cellXfs>
  <cellStyles count="3">
    <cellStyle name="Millares" xfId="1" builtinId="3"/>
    <cellStyle name="Normal" xfId="0" builtinId="0"/>
    <cellStyle name="Normal 2" xfId="2" xr:uid="{04D8887B-34AF-49C3-BFD7-A7338355D0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53" name="Text Box 2">
          <a:extLst>
            <a:ext uri="{FF2B5EF4-FFF2-40B4-BE49-F238E27FC236}">
              <a16:creationId xmlns:a16="http://schemas.microsoft.com/office/drawing/2014/main" id="{1C04A614-0C68-36C8-CF1F-21E10107B30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54" name="Text Box 3">
          <a:extLst>
            <a:ext uri="{FF2B5EF4-FFF2-40B4-BE49-F238E27FC236}">
              <a16:creationId xmlns:a16="http://schemas.microsoft.com/office/drawing/2014/main" id="{52199801-58B5-784C-5D48-996F849040A8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55" name="Text Box 4">
          <a:extLst>
            <a:ext uri="{FF2B5EF4-FFF2-40B4-BE49-F238E27FC236}">
              <a16:creationId xmlns:a16="http://schemas.microsoft.com/office/drawing/2014/main" id="{91D319D6-FCB2-BC7B-4C10-C6BE95F038A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56" name="Text Box 5">
          <a:extLst>
            <a:ext uri="{FF2B5EF4-FFF2-40B4-BE49-F238E27FC236}">
              <a16:creationId xmlns:a16="http://schemas.microsoft.com/office/drawing/2014/main" id="{60ADBDDE-23D4-EB6E-484A-8B51C33B07C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57" name="Text Box 6">
          <a:extLst>
            <a:ext uri="{FF2B5EF4-FFF2-40B4-BE49-F238E27FC236}">
              <a16:creationId xmlns:a16="http://schemas.microsoft.com/office/drawing/2014/main" id="{6CF50C71-49B2-C8F4-5E8B-796BA7A898D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58" name="Text Box 7">
          <a:extLst>
            <a:ext uri="{FF2B5EF4-FFF2-40B4-BE49-F238E27FC236}">
              <a16:creationId xmlns:a16="http://schemas.microsoft.com/office/drawing/2014/main" id="{91BBC2DF-E134-84AA-7941-84759277A0C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59" name="Text Box 8">
          <a:extLst>
            <a:ext uri="{FF2B5EF4-FFF2-40B4-BE49-F238E27FC236}">
              <a16:creationId xmlns:a16="http://schemas.microsoft.com/office/drawing/2014/main" id="{6D927B1E-B886-748D-2736-906327394A0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0" name="Text Box 9">
          <a:extLst>
            <a:ext uri="{FF2B5EF4-FFF2-40B4-BE49-F238E27FC236}">
              <a16:creationId xmlns:a16="http://schemas.microsoft.com/office/drawing/2014/main" id="{043BC26C-B1E7-4F4A-4427-4B81D83EBC6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1" name="Text Box 10">
          <a:extLst>
            <a:ext uri="{FF2B5EF4-FFF2-40B4-BE49-F238E27FC236}">
              <a16:creationId xmlns:a16="http://schemas.microsoft.com/office/drawing/2014/main" id="{20E02CB6-9C93-B0A2-5A8E-CB067F4C96A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2" name="Text Box 11">
          <a:extLst>
            <a:ext uri="{FF2B5EF4-FFF2-40B4-BE49-F238E27FC236}">
              <a16:creationId xmlns:a16="http://schemas.microsoft.com/office/drawing/2014/main" id="{825E1668-2461-5728-6CB3-508DDA61F4B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3" name="Text Box 12">
          <a:extLst>
            <a:ext uri="{FF2B5EF4-FFF2-40B4-BE49-F238E27FC236}">
              <a16:creationId xmlns:a16="http://schemas.microsoft.com/office/drawing/2014/main" id="{1146A4C1-D48E-A28B-7CA6-D5158F98152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4" name="Text Box 13">
          <a:extLst>
            <a:ext uri="{FF2B5EF4-FFF2-40B4-BE49-F238E27FC236}">
              <a16:creationId xmlns:a16="http://schemas.microsoft.com/office/drawing/2014/main" id="{2BD4290C-ADD9-BC0F-770C-21A3897E26C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5" name="Text Box 14">
          <a:extLst>
            <a:ext uri="{FF2B5EF4-FFF2-40B4-BE49-F238E27FC236}">
              <a16:creationId xmlns:a16="http://schemas.microsoft.com/office/drawing/2014/main" id="{9C333362-77D9-C531-4E03-4A76C6A1827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6" name="Text Box 15">
          <a:extLst>
            <a:ext uri="{FF2B5EF4-FFF2-40B4-BE49-F238E27FC236}">
              <a16:creationId xmlns:a16="http://schemas.microsoft.com/office/drawing/2014/main" id="{A3B3D496-E4E1-26D7-9554-6B5497CAE29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7" name="Text Box 16">
          <a:extLst>
            <a:ext uri="{FF2B5EF4-FFF2-40B4-BE49-F238E27FC236}">
              <a16:creationId xmlns:a16="http://schemas.microsoft.com/office/drawing/2014/main" id="{FA303F6C-3299-5471-3D1D-E738E402FF3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8" name="Text Box 17">
          <a:extLst>
            <a:ext uri="{FF2B5EF4-FFF2-40B4-BE49-F238E27FC236}">
              <a16:creationId xmlns:a16="http://schemas.microsoft.com/office/drawing/2014/main" id="{437EBDF6-CB8B-0358-53B4-F64043CBCDC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69" name="Text Box 18">
          <a:extLst>
            <a:ext uri="{FF2B5EF4-FFF2-40B4-BE49-F238E27FC236}">
              <a16:creationId xmlns:a16="http://schemas.microsoft.com/office/drawing/2014/main" id="{DD62A1E0-2574-D139-3714-313CFB7520B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70" name="Text Box 19">
          <a:extLst>
            <a:ext uri="{FF2B5EF4-FFF2-40B4-BE49-F238E27FC236}">
              <a16:creationId xmlns:a16="http://schemas.microsoft.com/office/drawing/2014/main" id="{6FD4B4F3-D660-A804-A314-B17BF6537C9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71" name="Text Box 20">
          <a:extLst>
            <a:ext uri="{FF2B5EF4-FFF2-40B4-BE49-F238E27FC236}">
              <a16:creationId xmlns:a16="http://schemas.microsoft.com/office/drawing/2014/main" id="{830405BB-C3CC-009B-BF70-80E8731D7E7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72" name="Text Box 21">
          <a:extLst>
            <a:ext uri="{FF2B5EF4-FFF2-40B4-BE49-F238E27FC236}">
              <a16:creationId xmlns:a16="http://schemas.microsoft.com/office/drawing/2014/main" id="{1C36DE04-0A93-D3A5-CCF5-04131E563A6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73" name="Text Box 22">
          <a:extLst>
            <a:ext uri="{FF2B5EF4-FFF2-40B4-BE49-F238E27FC236}">
              <a16:creationId xmlns:a16="http://schemas.microsoft.com/office/drawing/2014/main" id="{2149D979-1DE6-EE93-9EA4-A29152FFD57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74" name="Text Box 23">
          <a:extLst>
            <a:ext uri="{FF2B5EF4-FFF2-40B4-BE49-F238E27FC236}">
              <a16:creationId xmlns:a16="http://schemas.microsoft.com/office/drawing/2014/main" id="{628F6CB8-370F-BC6A-95FC-6E99EDE6B2E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75" name="Text Box 24">
          <a:extLst>
            <a:ext uri="{FF2B5EF4-FFF2-40B4-BE49-F238E27FC236}">
              <a16:creationId xmlns:a16="http://schemas.microsoft.com/office/drawing/2014/main" id="{BC158D95-ACF3-9533-4B37-A9C9A16F8DE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28575</xdr:rowOff>
    </xdr:to>
    <xdr:sp macro="" textlink="">
      <xdr:nvSpPr>
        <xdr:cNvPr id="51714076" name="Text Box 25">
          <a:extLst>
            <a:ext uri="{FF2B5EF4-FFF2-40B4-BE49-F238E27FC236}">
              <a16:creationId xmlns:a16="http://schemas.microsoft.com/office/drawing/2014/main" id="{E64217AD-8B60-3573-D616-5415428E2C3C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77" name="Text Box 26">
          <a:extLst>
            <a:ext uri="{FF2B5EF4-FFF2-40B4-BE49-F238E27FC236}">
              <a16:creationId xmlns:a16="http://schemas.microsoft.com/office/drawing/2014/main" id="{557F7C98-8317-85BA-C229-2ACF5C3DF14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78" name="Text Box 27">
          <a:extLst>
            <a:ext uri="{FF2B5EF4-FFF2-40B4-BE49-F238E27FC236}">
              <a16:creationId xmlns:a16="http://schemas.microsoft.com/office/drawing/2014/main" id="{1E7E6AEB-91DF-7840-98B8-31795500F29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79" name="Text Box 28">
          <a:extLst>
            <a:ext uri="{FF2B5EF4-FFF2-40B4-BE49-F238E27FC236}">
              <a16:creationId xmlns:a16="http://schemas.microsoft.com/office/drawing/2014/main" id="{8CF3F5DF-12C9-F44D-EE23-3879F8E3311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0" name="Text Box 29">
          <a:extLst>
            <a:ext uri="{FF2B5EF4-FFF2-40B4-BE49-F238E27FC236}">
              <a16:creationId xmlns:a16="http://schemas.microsoft.com/office/drawing/2014/main" id="{10AA9663-6EDE-4DE4-B7C9-479743E90BE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1" name="Text Box 30">
          <a:extLst>
            <a:ext uri="{FF2B5EF4-FFF2-40B4-BE49-F238E27FC236}">
              <a16:creationId xmlns:a16="http://schemas.microsoft.com/office/drawing/2014/main" id="{6DA3AEA9-C2B0-0D9A-7732-534F8CB150A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2" name="Text Box 31">
          <a:extLst>
            <a:ext uri="{FF2B5EF4-FFF2-40B4-BE49-F238E27FC236}">
              <a16:creationId xmlns:a16="http://schemas.microsoft.com/office/drawing/2014/main" id="{A50984FE-6658-811C-E360-C43DED60743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3" name="Text Box 32">
          <a:extLst>
            <a:ext uri="{FF2B5EF4-FFF2-40B4-BE49-F238E27FC236}">
              <a16:creationId xmlns:a16="http://schemas.microsoft.com/office/drawing/2014/main" id="{CB167FE5-5C34-6834-8975-09AB95A8626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4" name="Text Box 33">
          <a:extLst>
            <a:ext uri="{FF2B5EF4-FFF2-40B4-BE49-F238E27FC236}">
              <a16:creationId xmlns:a16="http://schemas.microsoft.com/office/drawing/2014/main" id="{43A08511-319C-021D-35B6-71212B65C59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5" name="Text Box 34">
          <a:extLst>
            <a:ext uri="{FF2B5EF4-FFF2-40B4-BE49-F238E27FC236}">
              <a16:creationId xmlns:a16="http://schemas.microsoft.com/office/drawing/2014/main" id="{365B6E56-37E0-871E-6E79-639CA7C6775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6" name="Text Box 35">
          <a:extLst>
            <a:ext uri="{FF2B5EF4-FFF2-40B4-BE49-F238E27FC236}">
              <a16:creationId xmlns:a16="http://schemas.microsoft.com/office/drawing/2014/main" id="{8D3FF2A4-664F-04DF-2E8A-78669516F5A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7" name="Text Box 36">
          <a:extLst>
            <a:ext uri="{FF2B5EF4-FFF2-40B4-BE49-F238E27FC236}">
              <a16:creationId xmlns:a16="http://schemas.microsoft.com/office/drawing/2014/main" id="{E3221ACF-75D1-2627-A9E1-8D29C59DEB0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8" name="Text Box 37">
          <a:extLst>
            <a:ext uri="{FF2B5EF4-FFF2-40B4-BE49-F238E27FC236}">
              <a16:creationId xmlns:a16="http://schemas.microsoft.com/office/drawing/2014/main" id="{71A3ACCE-61F9-6262-5D5D-317E8F24D2D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89" name="Text Box 38">
          <a:extLst>
            <a:ext uri="{FF2B5EF4-FFF2-40B4-BE49-F238E27FC236}">
              <a16:creationId xmlns:a16="http://schemas.microsoft.com/office/drawing/2014/main" id="{2F8E608B-5463-E2F5-4E1A-273C4036220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0" name="Text Box 39">
          <a:extLst>
            <a:ext uri="{FF2B5EF4-FFF2-40B4-BE49-F238E27FC236}">
              <a16:creationId xmlns:a16="http://schemas.microsoft.com/office/drawing/2014/main" id="{05E6A562-B96B-A32B-0593-E5D142237A58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1" name="Text Box 40">
          <a:extLst>
            <a:ext uri="{FF2B5EF4-FFF2-40B4-BE49-F238E27FC236}">
              <a16:creationId xmlns:a16="http://schemas.microsoft.com/office/drawing/2014/main" id="{C51A65DF-13DD-85AC-700B-E510479A131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2" name="Text Box 41">
          <a:extLst>
            <a:ext uri="{FF2B5EF4-FFF2-40B4-BE49-F238E27FC236}">
              <a16:creationId xmlns:a16="http://schemas.microsoft.com/office/drawing/2014/main" id="{1271A33E-D6F0-93A9-BBFA-12DA5861CEC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3" name="Text Box 42">
          <a:extLst>
            <a:ext uri="{FF2B5EF4-FFF2-40B4-BE49-F238E27FC236}">
              <a16:creationId xmlns:a16="http://schemas.microsoft.com/office/drawing/2014/main" id="{094A3936-E70A-24E8-9420-1CE79707B25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4" name="Text Box 43">
          <a:extLst>
            <a:ext uri="{FF2B5EF4-FFF2-40B4-BE49-F238E27FC236}">
              <a16:creationId xmlns:a16="http://schemas.microsoft.com/office/drawing/2014/main" id="{D172869B-501B-B688-774D-013106B8010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5" name="Text Box 44">
          <a:extLst>
            <a:ext uri="{FF2B5EF4-FFF2-40B4-BE49-F238E27FC236}">
              <a16:creationId xmlns:a16="http://schemas.microsoft.com/office/drawing/2014/main" id="{FDE1405C-30F6-C98D-A088-84A401D585C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6" name="Text Box 45">
          <a:extLst>
            <a:ext uri="{FF2B5EF4-FFF2-40B4-BE49-F238E27FC236}">
              <a16:creationId xmlns:a16="http://schemas.microsoft.com/office/drawing/2014/main" id="{5257751E-1CE0-E2AC-A7E2-F90C8E31F12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7" name="Text Box 46">
          <a:extLst>
            <a:ext uri="{FF2B5EF4-FFF2-40B4-BE49-F238E27FC236}">
              <a16:creationId xmlns:a16="http://schemas.microsoft.com/office/drawing/2014/main" id="{DE8883A8-FF42-561E-393D-D1877ED856F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8" name="Text Box 47">
          <a:extLst>
            <a:ext uri="{FF2B5EF4-FFF2-40B4-BE49-F238E27FC236}">
              <a16:creationId xmlns:a16="http://schemas.microsoft.com/office/drawing/2014/main" id="{67FCFCDF-C1C8-B9F4-D8D9-7F2522B2945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099" name="Text Box 48">
          <a:extLst>
            <a:ext uri="{FF2B5EF4-FFF2-40B4-BE49-F238E27FC236}">
              <a16:creationId xmlns:a16="http://schemas.microsoft.com/office/drawing/2014/main" id="{95AC4B79-ABF2-2F6F-CC93-F604B749CE1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28575</xdr:rowOff>
    </xdr:to>
    <xdr:sp macro="" textlink="">
      <xdr:nvSpPr>
        <xdr:cNvPr id="51714100" name="Text Box 49">
          <a:extLst>
            <a:ext uri="{FF2B5EF4-FFF2-40B4-BE49-F238E27FC236}">
              <a16:creationId xmlns:a16="http://schemas.microsoft.com/office/drawing/2014/main" id="{0DCD03B3-EFED-126F-FB69-F82255DD2133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01" name="Text Box 50">
          <a:extLst>
            <a:ext uri="{FF2B5EF4-FFF2-40B4-BE49-F238E27FC236}">
              <a16:creationId xmlns:a16="http://schemas.microsoft.com/office/drawing/2014/main" id="{485588FA-35F1-DEFB-8F1C-F55903F0526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02" name="Text Box 51">
          <a:extLst>
            <a:ext uri="{FF2B5EF4-FFF2-40B4-BE49-F238E27FC236}">
              <a16:creationId xmlns:a16="http://schemas.microsoft.com/office/drawing/2014/main" id="{26EB1069-95FE-6AEC-8353-B6AABB27D63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03" name="Text Box 52">
          <a:extLst>
            <a:ext uri="{FF2B5EF4-FFF2-40B4-BE49-F238E27FC236}">
              <a16:creationId xmlns:a16="http://schemas.microsoft.com/office/drawing/2014/main" id="{80428BA6-359A-EEEA-D0E5-4099DA9D3D9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04" name="Text Box 53">
          <a:extLst>
            <a:ext uri="{FF2B5EF4-FFF2-40B4-BE49-F238E27FC236}">
              <a16:creationId xmlns:a16="http://schemas.microsoft.com/office/drawing/2014/main" id="{494392F5-8DEB-02B9-E7E2-A46B89F7961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05" name="Text Box 54">
          <a:extLst>
            <a:ext uri="{FF2B5EF4-FFF2-40B4-BE49-F238E27FC236}">
              <a16:creationId xmlns:a16="http://schemas.microsoft.com/office/drawing/2014/main" id="{6E4CDEF3-B98A-9F1C-E9F0-92F37231F2D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06" name="Text Box 55">
          <a:extLst>
            <a:ext uri="{FF2B5EF4-FFF2-40B4-BE49-F238E27FC236}">
              <a16:creationId xmlns:a16="http://schemas.microsoft.com/office/drawing/2014/main" id="{6C57F42D-2880-BF0F-D85F-048A9E19AB5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07" name="Text Box 56">
          <a:extLst>
            <a:ext uri="{FF2B5EF4-FFF2-40B4-BE49-F238E27FC236}">
              <a16:creationId xmlns:a16="http://schemas.microsoft.com/office/drawing/2014/main" id="{16213A99-1BF1-E100-E045-469974792FF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08" name="Text Box 57">
          <a:extLst>
            <a:ext uri="{FF2B5EF4-FFF2-40B4-BE49-F238E27FC236}">
              <a16:creationId xmlns:a16="http://schemas.microsoft.com/office/drawing/2014/main" id="{4F818150-63BA-DC3E-05AA-E4FD711F0D1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09" name="Text Box 58">
          <a:extLst>
            <a:ext uri="{FF2B5EF4-FFF2-40B4-BE49-F238E27FC236}">
              <a16:creationId xmlns:a16="http://schemas.microsoft.com/office/drawing/2014/main" id="{D4A6C963-3938-81CF-44F5-5763A3A43EC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0" name="Text Box 59">
          <a:extLst>
            <a:ext uri="{FF2B5EF4-FFF2-40B4-BE49-F238E27FC236}">
              <a16:creationId xmlns:a16="http://schemas.microsoft.com/office/drawing/2014/main" id="{EFDF6A2B-28FE-BB86-CD61-1FCE61DDD66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1" name="Text Box 60">
          <a:extLst>
            <a:ext uri="{FF2B5EF4-FFF2-40B4-BE49-F238E27FC236}">
              <a16:creationId xmlns:a16="http://schemas.microsoft.com/office/drawing/2014/main" id="{B10A5754-C507-8011-2477-99382569EE4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2" name="Text Box 61">
          <a:extLst>
            <a:ext uri="{FF2B5EF4-FFF2-40B4-BE49-F238E27FC236}">
              <a16:creationId xmlns:a16="http://schemas.microsoft.com/office/drawing/2014/main" id="{FF94D51F-178B-BD03-057E-1C00F8532C6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3" name="Text Box 62">
          <a:extLst>
            <a:ext uri="{FF2B5EF4-FFF2-40B4-BE49-F238E27FC236}">
              <a16:creationId xmlns:a16="http://schemas.microsoft.com/office/drawing/2014/main" id="{F23EADA7-CCC0-7F93-D117-CD9C55CB2D0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4" name="Text Box 63">
          <a:extLst>
            <a:ext uri="{FF2B5EF4-FFF2-40B4-BE49-F238E27FC236}">
              <a16:creationId xmlns:a16="http://schemas.microsoft.com/office/drawing/2014/main" id="{1C86717A-7527-AE13-1872-B1DA13144C0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5" name="Text Box 64">
          <a:extLst>
            <a:ext uri="{FF2B5EF4-FFF2-40B4-BE49-F238E27FC236}">
              <a16:creationId xmlns:a16="http://schemas.microsoft.com/office/drawing/2014/main" id="{6FCFFC4E-FB69-6C45-A290-2AF404BACA1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6" name="Text Box 65">
          <a:extLst>
            <a:ext uri="{FF2B5EF4-FFF2-40B4-BE49-F238E27FC236}">
              <a16:creationId xmlns:a16="http://schemas.microsoft.com/office/drawing/2014/main" id="{3DF6C658-6B6A-51C0-2AC3-5D1F710C556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7" name="Text Box 66">
          <a:extLst>
            <a:ext uri="{FF2B5EF4-FFF2-40B4-BE49-F238E27FC236}">
              <a16:creationId xmlns:a16="http://schemas.microsoft.com/office/drawing/2014/main" id="{40D85C1E-AFF7-C321-049F-5767EF78B6E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8" name="Text Box 67">
          <a:extLst>
            <a:ext uri="{FF2B5EF4-FFF2-40B4-BE49-F238E27FC236}">
              <a16:creationId xmlns:a16="http://schemas.microsoft.com/office/drawing/2014/main" id="{3C0AAE8C-BD55-969B-04CC-5029E1745F1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19" name="Text Box 68">
          <a:extLst>
            <a:ext uri="{FF2B5EF4-FFF2-40B4-BE49-F238E27FC236}">
              <a16:creationId xmlns:a16="http://schemas.microsoft.com/office/drawing/2014/main" id="{DBAFC85F-1C3B-76A0-513E-39EE6E92B2E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20" name="Text Box 69">
          <a:extLst>
            <a:ext uri="{FF2B5EF4-FFF2-40B4-BE49-F238E27FC236}">
              <a16:creationId xmlns:a16="http://schemas.microsoft.com/office/drawing/2014/main" id="{EAB59296-11DA-DB9A-FA65-51715F454A9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21" name="Text Box 70">
          <a:extLst>
            <a:ext uri="{FF2B5EF4-FFF2-40B4-BE49-F238E27FC236}">
              <a16:creationId xmlns:a16="http://schemas.microsoft.com/office/drawing/2014/main" id="{751D990E-CAF8-AADA-FF05-A4B19562219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22" name="Text Box 71">
          <a:extLst>
            <a:ext uri="{FF2B5EF4-FFF2-40B4-BE49-F238E27FC236}">
              <a16:creationId xmlns:a16="http://schemas.microsoft.com/office/drawing/2014/main" id="{3C0FF803-1ED5-7AF4-FBFD-7F55CB77174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23" name="Text Box 72">
          <a:extLst>
            <a:ext uri="{FF2B5EF4-FFF2-40B4-BE49-F238E27FC236}">
              <a16:creationId xmlns:a16="http://schemas.microsoft.com/office/drawing/2014/main" id="{AC74C4B6-42BE-3073-5453-DC6DCF8DDE8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28575</xdr:rowOff>
    </xdr:to>
    <xdr:sp macro="" textlink="">
      <xdr:nvSpPr>
        <xdr:cNvPr id="51714124" name="Text Box 73">
          <a:extLst>
            <a:ext uri="{FF2B5EF4-FFF2-40B4-BE49-F238E27FC236}">
              <a16:creationId xmlns:a16="http://schemas.microsoft.com/office/drawing/2014/main" id="{281C88A0-DCD9-3450-F9E3-7787EBB4AC93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25" name="Text Box 74">
          <a:extLst>
            <a:ext uri="{FF2B5EF4-FFF2-40B4-BE49-F238E27FC236}">
              <a16:creationId xmlns:a16="http://schemas.microsoft.com/office/drawing/2014/main" id="{E7352C0B-74AC-C033-3C14-F3D22A6C9BC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26" name="Text Box 75">
          <a:extLst>
            <a:ext uri="{FF2B5EF4-FFF2-40B4-BE49-F238E27FC236}">
              <a16:creationId xmlns:a16="http://schemas.microsoft.com/office/drawing/2014/main" id="{4DBF732B-BADC-8EC8-4787-1F3825E611E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27" name="Text Box 76">
          <a:extLst>
            <a:ext uri="{FF2B5EF4-FFF2-40B4-BE49-F238E27FC236}">
              <a16:creationId xmlns:a16="http://schemas.microsoft.com/office/drawing/2014/main" id="{11FD0D10-3FBA-4306-070A-98BCCD949F5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28" name="Text Box 77">
          <a:extLst>
            <a:ext uri="{FF2B5EF4-FFF2-40B4-BE49-F238E27FC236}">
              <a16:creationId xmlns:a16="http://schemas.microsoft.com/office/drawing/2014/main" id="{9B55159A-0E34-695E-8ECC-25AE7DF0017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29" name="Text Box 78">
          <a:extLst>
            <a:ext uri="{FF2B5EF4-FFF2-40B4-BE49-F238E27FC236}">
              <a16:creationId xmlns:a16="http://schemas.microsoft.com/office/drawing/2014/main" id="{A14DA764-FEE7-1790-4ACE-422945E2E9D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0" name="Text Box 79">
          <a:extLst>
            <a:ext uri="{FF2B5EF4-FFF2-40B4-BE49-F238E27FC236}">
              <a16:creationId xmlns:a16="http://schemas.microsoft.com/office/drawing/2014/main" id="{A17D666F-DCAD-9962-FAC5-1F3ED4339D3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1" name="Text Box 80">
          <a:extLst>
            <a:ext uri="{FF2B5EF4-FFF2-40B4-BE49-F238E27FC236}">
              <a16:creationId xmlns:a16="http://schemas.microsoft.com/office/drawing/2014/main" id="{B7765C55-846D-FD28-BA12-563B333AF99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2" name="Text Box 81">
          <a:extLst>
            <a:ext uri="{FF2B5EF4-FFF2-40B4-BE49-F238E27FC236}">
              <a16:creationId xmlns:a16="http://schemas.microsoft.com/office/drawing/2014/main" id="{9323F05C-FE3A-664F-7843-AB63855D9D1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3" name="Text Box 82">
          <a:extLst>
            <a:ext uri="{FF2B5EF4-FFF2-40B4-BE49-F238E27FC236}">
              <a16:creationId xmlns:a16="http://schemas.microsoft.com/office/drawing/2014/main" id="{20B46879-6A94-B7D7-7DC8-C610C36A362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4" name="Text Box 83">
          <a:extLst>
            <a:ext uri="{FF2B5EF4-FFF2-40B4-BE49-F238E27FC236}">
              <a16:creationId xmlns:a16="http://schemas.microsoft.com/office/drawing/2014/main" id="{083A9002-6A8A-B61A-5FF3-9ED55C8816A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5" name="Text Box 84">
          <a:extLst>
            <a:ext uri="{FF2B5EF4-FFF2-40B4-BE49-F238E27FC236}">
              <a16:creationId xmlns:a16="http://schemas.microsoft.com/office/drawing/2014/main" id="{186F682E-F3B0-D68C-5355-5EE1CC1D670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6" name="Text Box 85">
          <a:extLst>
            <a:ext uri="{FF2B5EF4-FFF2-40B4-BE49-F238E27FC236}">
              <a16:creationId xmlns:a16="http://schemas.microsoft.com/office/drawing/2014/main" id="{2EC522FB-96EB-6A74-678D-CF2091AD315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7" name="Text Box 86">
          <a:extLst>
            <a:ext uri="{FF2B5EF4-FFF2-40B4-BE49-F238E27FC236}">
              <a16:creationId xmlns:a16="http://schemas.microsoft.com/office/drawing/2014/main" id="{953FCEFD-0283-CC2C-D89C-D24BA855E75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8" name="Text Box 87">
          <a:extLst>
            <a:ext uri="{FF2B5EF4-FFF2-40B4-BE49-F238E27FC236}">
              <a16:creationId xmlns:a16="http://schemas.microsoft.com/office/drawing/2014/main" id="{F5D03D6F-72C7-FDA0-A6FE-8C7E237F53C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39" name="Text Box 88">
          <a:extLst>
            <a:ext uri="{FF2B5EF4-FFF2-40B4-BE49-F238E27FC236}">
              <a16:creationId xmlns:a16="http://schemas.microsoft.com/office/drawing/2014/main" id="{11C05AF5-F94C-AC18-528A-F06CBDE3A2B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40" name="Text Box 89">
          <a:extLst>
            <a:ext uri="{FF2B5EF4-FFF2-40B4-BE49-F238E27FC236}">
              <a16:creationId xmlns:a16="http://schemas.microsoft.com/office/drawing/2014/main" id="{6D836A45-F913-F781-EF6B-47B0F16EEBD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41" name="Text Box 90">
          <a:extLst>
            <a:ext uri="{FF2B5EF4-FFF2-40B4-BE49-F238E27FC236}">
              <a16:creationId xmlns:a16="http://schemas.microsoft.com/office/drawing/2014/main" id="{8105B7A7-FDAC-D338-71C0-94C9AE30234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42" name="Text Box 91">
          <a:extLst>
            <a:ext uri="{FF2B5EF4-FFF2-40B4-BE49-F238E27FC236}">
              <a16:creationId xmlns:a16="http://schemas.microsoft.com/office/drawing/2014/main" id="{A1AD613C-3FEF-70AE-A682-B2669B18461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43" name="Text Box 92">
          <a:extLst>
            <a:ext uri="{FF2B5EF4-FFF2-40B4-BE49-F238E27FC236}">
              <a16:creationId xmlns:a16="http://schemas.microsoft.com/office/drawing/2014/main" id="{FAFCC720-9389-E0B3-3477-040D3240433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44" name="Text Box 93">
          <a:extLst>
            <a:ext uri="{FF2B5EF4-FFF2-40B4-BE49-F238E27FC236}">
              <a16:creationId xmlns:a16="http://schemas.microsoft.com/office/drawing/2014/main" id="{6EF2F802-CA59-1EF6-2BB6-ECF3574189E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45" name="Text Box 94">
          <a:extLst>
            <a:ext uri="{FF2B5EF4-FFF2-40B4-BE49-F238E27FC236}">
              <a16:creationId xmlns:a16="http://schemas.microsoft.com/office/drawing/2014/main" id="{3BF8A014-4642-5840-8F59-FB5B9D7555C8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46" name="Text Box 95">
          <a:extLst>
            <a:ext uri="{FF2B5EF4-FFF2-40B4-BE49-F238E27FC236}">
              <a16:creationId xmlns:a16="http://schemas.microsoft.com/office/drawing/2014/main" id="{CD79105A-8FA3-423B-3631-0A8B2FD8A8B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47" name="Text Box 96">
          <a:extLst>
            <a:ext uri="{FF2B5EF4-FFF2-40B4-BE49-F238E27FC236}">
              <a16:creationId xmlns:a16="http://schemas.microsoft.com/office/drawing/2014/main" id="{88AE95FD-FBAB-CB7A-FDFC-FD6D42DA4E1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28575</xdr:rowOff>
    </xdr:to>
    <xdr:sp macro="" textlink="">
      <xdr:nvSpPr>
        <xdr:cNvPr id="51714148" name="Text Box 97">
          <a:extLst>
            <a:ext uri="{FF2B5EF4-FFF2-40B4-BE49-F238E27FC236}">
              <a16:creationId xmlns:a16="http://schemas.microsoft.com/office/drawing/2014/main" id="{FB9FD25F-6767-3CED-5471-99431EF36A4D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49" name="Text Box 98">
          <a:extLst>
            <a:ext uri="{FF2B5EF4-FFF2-40B4-BE49-F238E27FC236}">
              <a16:creationId xmlns:a16="http://schemas.microsoft.com/office/drawing/2014/main" id="{1AAEFFD6-0765-ECB9-603A-E95BF820F64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0" name="Text Box 99">
          <a:extLst>
            <a:ext uri="{FF2B5EF4-FFF2-40B4-BE49-F238E27FC236}">
              <a16:creationId xmlns:a16="http://schemas.microsoft.com/office/drawing/2014/main" id="{D8D5D95C-50DD-C329-C6E3-1DE185A1B3A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1" name="Text Box 100">
          <a:extLst>
            <a:ext uri="{FF2B5EF4-FFF2-40B4-BE49-F238E27FC236}">
              <a16:creationId xmlns:a16="http://schemas.microsoft.com/office/drawing/2014/main" id="{FDF2AED6-E928-9551-B0C2-BF9C91E514D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2" name="Text Box 101">
          <a:extLst>
            <a:ext uri="{FF2B5EF4-FFF2-40B4-BE49-F238E27FC236}">
              <a16:creationId xmlns:a16="http://schemas.microsoft.com/office/drawing/2014/main" id="{E5B19E8C-535E-FA19-D93D-2616FE00F41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3" name="Text Box 102">
          <a:extLst>
            <a:ext uri="{FF2B5EF4-FFF2-40B4-BE49-F238E27FC236}">
              <a16:creationId xmlns:a16="http://schemas.microsoft.com/office/drawing/2014/main" id="{1DAF7891-53D2-071A-8CD0-000AF130FD3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4" name="Text Box 103">
          <a:extLst>
            <a:ext uri="{FF2B5EF4-FFF2-40B4-BE49-F238E27FC236}">
              <a16:creationId xmlns:a16="http://schemas.microsoft.com/office/drawing/2014/main" id="{C694CD96-F7F1-08F1-6927-2F46ABEA563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5" name="Text Box 104">
          <a:extLst>
            <a:ext uri="{FF2B5EF4-FFF2-40B4-BE49-F238E27FC236}">
              <a16:creationId xmlns:a16="http://schemas.microsoft.com/office/drawing/2014/main" id="{BDC01307-8EBB-F4F4-54EE-4B808CCF11D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6" name="Text Box 105">
          <a:extLst>
            <a:ext uri="{FF2B5EF4-FFF2-40B4-BE49-F238E27FC236}">
              <a16:creationId xmlns:a16="http://schemas.microsoft.com/office/drawing/2014/main" id="{114219C6-2208-E73F-48D3-0C317C4AEF6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7" name="Text Box 106">
          <a:extLst>
            <a:ext uri="{FF2B5EF4-FFF2-40B4-BE49-F238E27FC236}">
              <a16:creationId xmlns:a16="http://schemas.microsoft.com/office/drawing/2014/main" id="{0D04E7A3-CA5B-A649-EED5-8CD78440C33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8" name="Text Box 107">
          <a:extLst>
            <a:ext uri="{FF2B5EF4-FFF2-40B4-BE49-F238E27FC236}">
              <a16:creationId xmlns:a16="http://schemas.microsoft.com/office/drawing/2014/main" id="{40B5EC20-5273-DAFA-057A-A94392EFC96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59" name="Text Box 108">
          <a:extLst>
            <a:ext uri="{FF2B5EF4-FFF2-40B4-BE49-F238E27FC236}">
              <a16:creationId xmlns:a16="http://schemas.microsoft.com/office/drawing/2014/main" id="{A00C10BE-2196-4820-3044-628A5426F05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0" name="Text Box 109">
          <a:extLst>
            <a:ext uri="{FF2B5EF4-FFF2-40B4-BE49-F238E27FC236}">
              <a16:creationId xmlns:a16="http://schemas.microsoft.com/office/drawing/2014/main" id="{D9699346-27E0-DCEC-0F6C-78E50CA1391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1" name="Text Box 110">
          <a:extLst>
            <a:ext uri="{FF2B5EF4-FFF2-40B4-BE49-F238E27FC236}">
              <a16:creationId xmlns:a16="http://schemas.microsoft.com/office/drawing/2014/main" id="{3C245541-4FF2-AAE3-F9F5-7091D395E9A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2" name="Text Box 111">
          <a:extLst>
            <a:ext uri="{FF2B5EF4-FFF2-40B4-BE49-F238E27FC236}">
              <a16:creationId xmlns:a16="http://schemas.microsoft.com/office/drawing/2014/main" id="{FF4F8964-7A1D-2028-F240-96A3800EA08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3" name="Text Box 112">
          <a:extLst>
            <a:ext uri="{FF2B5EF4-FFF2-40B4-BE49-F238E27FC236}">
              <a16:creationId xmlns:a16="http://schemas.microsoft.com/office/drawing/2014/main" id="{1DAB269A-8D5B-CCF7-5C07-AAD161A7297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4" name="Text Box 113">
          <a:extLst>
            <a:ext uri="{FF2B5EF4-FFF2-40B4-BE49-F238E27FC236}">
              <a16:creationId xmlns:a16="http://schemas.microsoft.com/office/drawing/2014/main" id="{71F8456F-FCFA-8548-A79C-7E28D1F9681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5" name="Text Box 114">
          <a:extLst>
            <a:ext uri="{FF2B5EF4-FFF2-40B4-BE49-F238E27FC236}">
              <a16:creationId xmlns:a16="http://schemas.microsoft.com/office/drawing/2014/main" id="{CA22FC22-E18F-C623-F2C6-8E1A07327D5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6" name="Text Box 115">
          <a:extLst>
            <a:ext uri="{FF2B5EF4-FFF2-40B4-BE49-F238E27FC236}">
              <a16:creationId xmlns:a16="http://schemas.microsoft.com/office/drawing/2014/main" id="{C072164E-BC26-B220-BD4A-E57BA00A576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7" name="Text Box 116">
          <a:extLst>
            <a:ext uri="{FF2B5EF4-FFF2-40B4-BE49-F238E27FC236}">
              <a16:creationId xmlns:a16="http://schemas.microsoft.com/office/drawing/2014/main" id="{F2440327-43BD-9829-EFF6-FE3019BD51A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8" name="Text Box 117">
          <a:extLst>
            <a:ext uri="{FF2B5EF4-FFF2-40B4-BE49-F238E27FC236}">
              <a16:creationId xmlns:a16="http://schemas.microsoft.com/office/drawing/2014/main" id="{B2519474-C937-C116-B2A4-E76A4AE5B8B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69" name="Text Box 118">
          <a:extLst>
            <a:ext uri="{FF2B5EF4-FFF2-40B4-BE49-F238E27FC236}">
              <a16:creationId xmlns:a16="http://schemas.microsoft.com/office/drawing/2014/main" id="{375A7FE1-B6AE-939A-B2D1-A72C052EE50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70" name="Text Box 119">
          <a:extLst>
            <a:ext uri="{FF2B5EF4-FFF2-40B4-BE49-F238E27FC236}">
              <a16:creationId xmlns:a16="http://schemas.microsoft.com/office/drawing/2014/main" id="{103A7281-F828-C1A6-14A1-B08B064B6F7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71" name="Text Box 120">
          <a:extLst>
            <a:ext uri="{FF2B5EF4-FFF2-40B4-BE49-F238E27FC236}">
              <a16:creationId xmlns:a16="http://schemas.microsoft.com/office/drawing/2014/main" id="{E25AA118-0A11-49FF-671B-CF67E4762B28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28575</xdr:rowOff>
    </xdr:to>
    <xdr:sp macro="" textlink="">
      <xdr:nvSpPr>
        <xdr:cNvPr id="51714172" name="Text Box 121">
          <a:extLst>
            <a:ext uri="{FF2B5EF4-FFF2-40B4-BE49-F238E27FC236}">
              <a16:creationId xmlns:a16="http://schemas.microsoft.com/office/drawing/2014/main" id="{46CFBD3C-97A3-7D64-B262-1274D2DBFC2C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73" name="Text Box 122">
          <a:extLst>
            <a:ext uri="{FF2B5EF4-FFF2-40B4-BE49-F238E27FC236}">
              <a16:creationId xmlns:a16="http://schemas.microsoft.com/office/drawing/2014/main" id="{6E833B20-FE0E-C20C-D3B9-FDD97DBEFE4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74" name="Text Box 123">
          <a:extLst>
            <a:ext uri="{FF2B5EF4-FFF2-40B4-BE49-F238E27FC236}">
              <a16:creationId xmlns:a16="http://schemas.microsoft.com/office/drawing/2014/main" id="{0E563D6A-5F88-669D-6379-6A1D8D82729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75" name="Text Box 124">
          <a:extLst>
            <a:ext uri="{FF2B5EF4-FFF2-40B4-BE49-F238E27FC236}">
              <a16:creationId xmlns:a16="http://schemas.microsoft.com/office/drawing/2014/main" id="{8E311EF0-BAD7-EE6D-C855-A024226C3B58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76" name="Text Box 125">
          <a:extLst>
            <a:ext uri="{FF2B5EF4-FFF2-40B4-BE49-F238E27FC236}">
              <a16:creationId xmlns:a16="http://schemas.microsoft.com/office/drawing/2014/main" id="{2486A0EC-F752-F085-C573-92D3F435DDD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77" name="Text Box 126">
          <a:extLst>
            <a:ext uri="{FF2B5EF4-FFF2-40B4-BE49-F238E27FC236}">
              <a16:creationId xmlns:a16="http://schemas.microsoft.com/office/drawing/2014/main" id="{0CA09701-CDB9-49E6-ACD5-0ED0A3FCECB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78" name="Text Box 127">
          <a:extLst>
            <a:ext uri="{FF2B5EF4-FFF2-40B4-BE49-F238E27FC236}">
              <a16:creationId xmlns:a16="http://schemas.microsoft.com/office/drawing/2014/main" id="{351223EF-EAB0-7F3F-677C-61458C64F9E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79" name="Text Box 128">
          <a:extLst>
            <a:ext uri="{FF2B5EF4-FFF2-40B4-BE49-F238E27FC236}">
              <a16:creationId xmlns:a16="http://schemas.microsoft.com/office/drawing/2014/main" id="{5CF9158F-C8FD-70A1-8E91-1CE9478E50F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0" name="Text Box 129">
          <a:extLst>
            <a:ext uri="{FF2B5EF4-FFF2-40B4-BE49-F238E27FC236}">
              <a16:creationId xmlns:a16="http://schemas.microsoft.com/office/drawing/2014/main" id="{86266DB3-C66A-3870-F766-28F532D209D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1" name="Text Box 130">
          <a:extLst>
            <a:ext uri="{FF2B5EF4-FFF2-40B4-BE49-F238E27FC236}">
              <a16:creationId xmlns:a16="http://schemas.microsoft.com/office/drawing/2014/main" id="{A9852A09-357E-FA70-ADD1-901B08DC0C4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2" name="Text Box 131">
          <a:extLst>
            <a:ext uri="{FF2B5EF4-FFF2-40B4-BE49-F238E27FC236}">
              <a16:creationId xmlns:a16="http://schemas.microsoft.com/office/drawing/2014/main" id="{29AE7FA2-BE5D-6AD3-278F-56B365C6079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3" name="Text Box 132">
          <a:extLst>
            <a:ext uri="{FF2B5EF4-FFF2-40B4-BE49-F238E27FC236}">
              <a16:creationId xmlns:a16="http://schemas.microsoft.com/office/drawing/2014/main" id="{B42F50C3-BE9C-907A-0CC9-3A8F506CC2D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4" name="Text Box 133">
          <a:extLst>
            <a:ext uri="{FF2B5EF4-FFF2-40B4-BE49-F238E27FC236}">
              <a16:creationId xmlns:a16="http://schemas.microsoft.com/office/drawing/2014/main" id="{29F35902-B5A2-C355-C747-0AAEB25D93B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5" name="Text Box 134">
          <a:extLst>
            <a:ext uri="{FF2B5EF4-FFF2-40B4-BE49-F238E27FC236}">
              <a16:creationId xmlns:a16="http://schemas.microsoft.com/office/drawing/2014/main" id="{D7DFD7CE-D8CC-91D6-739F-88930862EE0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6" name="Text Box 135">
          <a:extLst>
            <a:ext uri="{FF2B5EF4-FFF2-40B4-BE49-F238E27FC236}">
              <a16:creationId xmlns:a16="http://schemas.microsoft.com/office/drawing/2014/main" id="{EFE4882D-25E9-AA17-C4A6-954D2A40BE5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7" name="Text Box 136">
          <a:extLst>
            <a:ext uri="{FF2B5EF4-FFF2-40B4-BE49-F238E27FC236}">
              <a16:creationId xmlns:a16="http://schemas.microsoft.com/office/drawing/2014/main" id="{6F851A20-00D0-C43F-67E7-0CC8B0CB328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8" name="Text Box 137">
          <a:extLst>
            <a:ext uri="{FF2B5EF4-FFF2-40B4-BE49-F238E27FC236}">
              <a16:creationId xmlns:a16="http://schemas.microsoft.com/office/drawing/2014/main" id="{E5AE767A-724C-F248-9859-C97E4FB29B3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89" name="Text Box 138">
          <a:extLst>
            <a:ext uri="{FF2B5EF4-FFF2-40B4-BE49-F238E27FC236}">
              <a16:creationId xmlns:a16="http://schemas.microsoft.com/office/drawing/2014/main" id="{503216A6-3F88-DC6E-8AF7-8AD4F86A469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90" name="Text Box 139">
          <a:extLst>
            <a:ext uri="{FF2B5EF4-FFF2-40B4-BE49-F238E27FC236}">
              <a16:creationId xmlns:a16="http://schemas.microsoft.com/office/drawing/2014/main" id="{3D913825-13BE-EC2B-BAAD-5D521D58248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91" name="Text Box 140">
          <a:extLst>
            <a:ext uri="{FF2B5EF4-FFF2-40B4-BE49-F238E27FC236}">
              <a16:creationId xmlns:a16="http://schemas.microsoft.com/office/drawing/2014/main" id="{1FCA0BD8-0268-DAAF-8E55-EF9741F130C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92" name="Text Box 141">
          <a:extLst>
            <a:ext uri="{FF2B5EF4-FFF2-40B4-BE49-F238E27FC236}">
              <a16:creationId xmlns:a16="http://schemas.microsoft.com/office/drawing/2014/main" id="{26847892-83F9-6022-B50B-40D88A1D8D9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93" name="Text Box 142">
          <a:extLst>
            <a:ext uri="{FF2B5EF4-FFF2-40B4-BE49-F238E27FC236}">
              <a16:creationId xmlns:a16="http://schemas.microsoft.com/office/drawing/2014/main" id="{D81E3FD0-1D6F-143B-1328-E5AD1B17648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94" name="Text Box 143">
          <a:extLst>
            <a:ext uri="{FF2B5EF4-FFF2-40B4-BE49-F238E27FC236}">
              <a16:creationId xmlns:a16="http://schemas.microsoft.com/office/drawing/2014/main" id="{D9B35A2B-0617-3C7D-4A5B-4A944E5AF11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28575</xdr:rowOff>
    </xdr:to>
    <xdr:sp macro="" textlink="">
      <xdr:nvSpPr>
        <xdr:cNvPr id="51714195" name="Text Box 144">
          <a:extLst>
            <a:ext uri="{FF2B5EF4-FFF2-40B4-BE49-F238E27FC236}">
              <a16:creationId xmlns:a16="http://schemas.microsoft.com/office/drawing/2014/main" id="{B8BCEE5A-8490-C22F-A2E9-5A5A68E3C96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28575</xdr:rowOff>
    </xdr:to>
    <xdr:sp macro="" textlink="">
      <xdr:nvSpPr>
        <xdr:cNvPr id="51714196" name="Text Box 145">
          <a:extLst>
            <a:ext uri="{FF2B5EF4-FFF2-40B4-BE49-F238E27FC236}">
              <a16:creationId xmlns:a16="http://schemas.microsoft.com/office/drawing/2014/main" id="{02BA43FC-D590-9E0C-BB1D-DC99C4A70777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197" name="Text Box 2">
          <a:extLst>
            <a:ext uri="{FF2B5EF4-FFF2-40B4-BE49-F238E27FC236}">
              <a16:creationId xmlns:a16="http://schemas.microsoft.com/office/drawing/2014/main" id="{974939BF-40DC-3789-8E5C-B9995732445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198" name="Text Box 3">
          <a:extLst>
            <a:ext uri="{FF2B5EF4-FFF2-40B4-BE49-F238E27FC236}">
              <a16:creationId xmlns:a16="http://schemas.microsoft.com/office/drawing/2014/main" id="{D84323C5-CB14-8CAA-3AB1-B3E8B9A2CA5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199" name="Text Box 4">
          <a:extLst>
            <a:ext uri="{FF2B5EF4-FFF2-40B4-BE49-F238E27FC236}">
              <a16:creationId xmlns:a16="http://schemas.microsoft.com/office/drawing/2014/main" id="{DA751A4D-CCCC-9726-700C-8FADBB4813F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0" name="Text Box 5">
          <a:extLst>
            <a:ext uri="{FF2B5EF4-FFF2-40B4-BE49-F238E27FC236}">
              <a16:creationId xmlns:a16="http://schemas.microsoft.com/office/drawing/2014/main" id="{83A220F9-CEBD-7AEE-7EA7-BB9D61A74A7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1" name="Text Box 6">
          <a:extLst>
            <a:ext uri="{FF2B5EF4-FFF2-40B4-BE49-F238E27FC236}">
              <a16:creationId xmlns:a16="http://schemas.microsoft.com/office/drawing/2014/main" id="{1DDD5C58-D681-7881-A019-4C20A84C15C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2" name="Text Box 7">
          <a:extLst>
            <a:ext uri="{FF2B5EF4-FFF2-40B4-BE49-F238E27FC236}">
              <a16:creationId xmlns:a16="http://schemas.microsoft.com/office/drawing/2014/main" id="{1EC3215E-3EAD-8798-BF68-4183F03DB7E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3" name="Text Box 8">
          <a:extLst>
            <a:ext uri="{FF2B5EF4-FFF2-40B4-BE49-F238E27FC236}">
              <a16:creationId xmlns:a16="http://schemas.microsoft.com/office/drawing/2014/main" id="{23A03204-2C36-06E8-C8B1-02DD3309F7E8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4" name="Text Box 9">
          <a:extLst>
            <a:ext uri="{FF2B5EF4-FFF2-40B4-BE49-F238E27FC236}">
              <a16:creationId xmlns:a16="http://schemas.microsoft.com/office/drawing/2014/main" id="{B42459F3-0CBD-4F2D-6C8B-7F6A4AF4F97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5" name="Text Box 10">
          <a:extLst>
            <a:ext uri="{FF2B5EF4-FFF2-40B4-BE49-F238E27FC236}">
              <a16:creationId xmlns:a16="http://schemas.microsoft.com/office/drawing/2014/main" id="{49E8F909-DEBB-EE77-8238-1ABCAD26F9C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6" name="Text Box 11">
          <a:extLst>
            <a:ext uri="{FF2B5EF4-FFF2-40B4-BE49-F238E27FC236}">
              <a16:creationId xmlns:a16="http://schemas.microsoft.com/office/drawing/2014/main" id="{80A040F7-A853-FEDD-B07C-9F32850C9A3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7" name="Text Box 12">
          <a:extLst>
            <a:ext uri="{FF2B5EF4-FFF2-40B4-BE49-F238E27FC236}">
              <a16:creationId xmlns:a16="http://schemas.microsoft.com/office/drawing/2014/main" id="{DCA035E3-5EBC-EDD0-C8E0-064A2A95C90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8" name="Text Box 13">
          <a:extLst>
            <a:ext uri="{FF2B5EF4-FFF2-40B4-BE49-F238E27FC236}">
              <a16:creationId xmlns:a16="http://schemas.microsoft.com/office/drawing/2014/main" id="{D6C24E73-6C7E-92FD-84A8-4F8A3B7C88D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09" name="Text Box 14">
          <a:extLst>
            <a:ext uri="{FF2B5EF4-FFF2-40B4-BE49-F238E27FC236}">
              <a16:creationId xmlns:a16="http://schemas.microsoft.com/office/drawing/2014/main" id="{A206F9F6-DC7F-93F7-E150-E1D97DF5171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0" name="Text Box 15">
          <a:extLst>
            <a:ext uri="{FF2B5EF4-FFF2-40B4-BE49-F238E27FC236}">
              <a16:creationId xmlns:a16="http://schemas.microsoft.com/office/drawing/2014/main" id="{8C1B9A42-C883-5B98-DBE0-86294B2A38A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1" name="Text Box 16">
          <a:extLst>
            <a:ext uri="{FF2B5EF4-FFF2-40B4-BE49-F238E27FC236}">
              <a16:creationId xmlns:a16="http://schemas.microsoft.com/office/drawing/2014/main" id="{B13F9708-056F-04DC-A429-423CB5FA500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2" name="Text Box 17">
          <a:extLst>
            <a:ext uri="{FF2B5EF4-FFF2-40B4-BE49-F238E27FC236}">
              <a16:creationId xmlns:a16="http://schemas.microsoft.com/office/drawing/2014/main" id="{CBBF5D13-A91F-377D-89D4-D1FBBC9F32F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3" name="Text Box 18">
          <a:extLst>
            <a:ext uri="{FF2B5EF4-FFF2-40B4-BE49-F238E27FC236}">
              <a16:creationId xmlns:a16="http://schemas.microsoft.com/office/drawing/2014/main" id="{D869CCC5-24C5-A235-4786-52F85C84A48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4" name="Text Box 19">
          <a:extLst>
            <a:ext uri="{FF2B5EF4-FFF2-40B4-BE49-F238E27FC236}">
              <a16:creationId xmlns:a16="http://schemas.microsoft.com/office/drawing/2014/main" id="{868C7B66-0A9B-8262-484A-64079BB7FFB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5" name="Text Box 20">
          <a:extLst>
            <a:ext uri="{FF2B5EF4-FFF2-40B4-BE49-F238E27FC236}">
              <a16:creationId xmlns:a16="http://schemas.microsoft.com/office/drawing/2014/main" id="{5375D1C6-69B7-A0CE-08E0-BC138D7303A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6" name="Text Box 21">
          <a:extLst>
            <a:ext uri="{FF2B5EF4-FFF2-40B4-BE49-F238E27FC236}">
              <a16:creationId xmlns:a16="http://schemas.microsoft.com/office/drawing/2014/main" id="{284CEF50-BBE6-1001-D9B2-CEF144F70DB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7" name="Text Box 22">
          <a:extLst>
            <a:ext uri="{FF2B5EF4-FFF2-40B4-BE49-F238E27FC236}">
              <a16:creationId xmlns:a16="http://schemas.microsoft.com/office/drawing/2014/main" id="{65F41A84-A5A7-06E3-B96B-16B4C3255FC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8" name="Text Box 23">
          <a:extLst>
            <a:ext uri="{FF2B5EF4-FFF2-40B4-BE49-F238E27FC236}">
              <a16:creationId xmlns:a16="http://schemas.microsoft.com/office/drawing/2014/main" id="{F86AA7F6-2364-BF09-A3C1-4E03DCADB35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19" name="Text Box 24">
          <a:extLst>
            <a:ext uri="{FF2B5EF4-FFF2-40B4-BE49-F238E27FC236}">
              <a16:creationId xmlns:a16="http://schemas.microsoft.com/office/drawing/2014/main" id="{E341C486-53C7-ACB5-B152-FB38256EE43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19050</xdr:rowOff>
    </xdr:to>
    <xdr:sp macro="" textlink="">
      <xdr:nvSpPr>
        <xdr:cNvPr id="51714220" name="Text Box 25">
          <a:extLst>
            <a:ext uri="{FF2B5EF4-FFF2-40B4-BE49-F238E27FC236}">
              <a16:creationId xmlns:a16="http://schemas.microsoft.com/office/drawing/2014/main" id="{8A3237F0-3CD4-8CDC-243C-B3B180A0319A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21" name="Text Box 26">
          <a:extLst>
            <a:ext uri="{FF2B5EF4-FFF2-40B4-BE49-F238E27FC236}">
              <a16:creationId xmlns:a16="http://schemas.microsoft.com/office/drawing/2014/main" id="{23060980-627E-2DB8-BF1C-C1CA02274C5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22" name="Text Box 27">
          <a:extLst>
            <a:ext uri="{FF2B5EF4-FFF2-40B4-BE49-F238E27FC236}">
              <a16:creationId xmlns:a16="http://schemas.microsoft.com/office/drawing/2014/main" id="{8F50D600-452E-8877-719D-6E0679890F0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23" name="Text Box 28">
          <a:extLst>
            <a:ext uri="{FF2B5EF4-FFF2-40B4-BE49-F238E27FC236}">
              <a16:creationId xmlns:a16="http://schemas.microsoft.com/office/drawing/2014/main" id="{C2B5C6CC-95D9-B810-3EF6-FC840510356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24" name="Text Box 29">
          <a:extLst>
            <a:ext uri="{FF2B5EF4-FFF2-40B4-BE49-F238E27FC236}">
              <a16:creationId xmlns:a16="http://schemas.microsoft.com/office/drawing/2014/main" id="{C584EF8F-9832-5FCA-344D-433483E36B3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25" name="Text Box 30">
          <a:extLst>
            <a:ext uri="{FF2B5EF4-FFF2-40B4-BE49-F238E27FC236}">
              <a16:creationId xmlns:a16="http://schemas.microsoft.com/office/drawing/2014/main" id="{6189F98B-496F-8BD4-F2BF-6E4774C4A708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26" name="Text Box 31">
          <a:extLst>
            <a:ext uri="{FF2B5EF4-FFF2-40B4-BE49-F238E27FC236}">
              <a16:creationId xmlns:a16="http://schemas.microsoft.com/office/drawing/2014/main" id="{71811246-F919-4CF0-3EC7-B64D87429E0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27" name="Text Box 32">
          <a:extLst>
            <a:ext uri="{FF2B5EF4-FFF2-40B4-BE49-F238E27FC236}">
              <a16:creationId xmlns:a16="http://schemas.microsoft.com/office/drawing/2014/main" id="{2A7E57D9-300C-1189-DA88-9D2DFB995B2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28" name="Text Box 33">
          <a:extLst>
            <a:ext uri="{FF2B5EF4-FFF2-40B4-BE49-F238E27FC236}">
              <a16:creationId xmlns:a16="http://schemas.microsoft.com/office/drawing/2014/main" id="{30699872-D7D7-14E2-B6BD-E0554CC6E8C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29" name="Text Box 34">
          <a:extLst>
            <a:ext uri="{FF2B5EF4-FFF2-40B4-BE49-F238E27FC236}">
              <a16:creationId xmlns:a16="http://schemas.microsoft.com/office/drawing/2014/main" id="{E06E1F3E-1C95-1789-E3EB-4F2444CB744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0" name="Text Box 35">
          <a:extLst>
            <a:ext uri="{FF2B5EF4-FFF2-40B4-BE49-F238E27FC236}">
              <a16:creationId xmlns:a16="http://schemas.microsoft.com/office/drawing/2014/main" id="{999E5CD5-18C7-797C-ADA6-10B131D9441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1" name="Text Box 36">
          <a:extLst>
            <a:ext uri="{FF2B5EF4-FFF2-40B4-BE49-F238E27FC236}">
              <a16:creationId xmlns:a16="http://schemas.microsoft.com/office/drawing/2014/main" id="{9636D99B-6F36-D9F4-36E7-669FF8AA4CC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2" name="Text Box 37">
          <a:extLst>
            <a:ext uri="{FF2B5EF4-FFF2-40B4-BE49-F238E27FC236}">
              <a16:creationId xmlns:a16="http://schemas.microsoft.com/office/drawing/2014/main" id="{109D25C6-1238-7C8E-4165-92326F7B402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3" name="Text Box 38">
          <a:extLst>
            <a:ext uri="{FF2B5EF4-FFF2-40B4-BE49-F238E27FC236}">
              <a16:creationId xmlns:a16="http://schemas.microsoft.com/office/drawing/2014/main" id="{CEABE171-F26F-4597-BC24-505EADE3D87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4" name="Text Box 39">
          <a:extLst>
            <a:ext uri="{FF2B5EF4-FFF2-40B4-BE49-F238E27FC236}">
              <a16:creationId xmlns:a16="http://schemas.microsoft.com/office/drawing/2014/main" id="{F31FE20C-CEAC-8D4B-ADF3-ACB0C25590D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5" name="Text Box 40">
          <a:extLst>
            <a:ext uri="{FF2B5EF4-FFF2-40B4-BE49-F238E27FC236}">
              <a16:creationId xmlns:a16="http://schemas.microsoft.com/office/drawing/2014/main" id="{B83397AE-3EE1-CA3C-D015-442CDB623D4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6" name="Text Box 41">
          <a:extLst>
            <a:ext uri="{FF2B5EF4-FFF2-40B4-BE49-F238E27FC236}">
              <a16:creationId xmlns:a16="http://schemas.microsoft.com/office/drawing/2014/main" id="{0D0154C2-62A4-3285-8C83-895BDC56670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7" name="Text Box 42">
          <a:extLst>
            <a:ext uri="{FF2B5EF4-FFF2-40B4-BE49-F238E27FC236}">
              <a16:creationId xmlns:a16="http://schemas.microsoft.com/office/drawing/2014/main" id="{64C4AFFD-E50C-D0B9-5B59-69FD8851754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8" name="Text Box 43">
          <a:extLst>
            <a:ext uri="{FF2B5EF4-FFF2-40B4-BE49-F238E27FC236}">
              <a16:creationId xmlns:a16="http://schemas.microsoft.com/office/drawing/2014/main" id="{D9BBF3D9-B277-57E9-5729-FBB91AAD7B3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39" name="Text Box 44">
          <a:extLst>
            <a:ext uri="{FF2B5EF4-FFF2-40B4-BE49-F238E27FC236}">
              <a16:creationId xmlns:a16="http://schemas.microsoft.com/office/drawing/2014/main" id="{0C678650-A545-787F-4278-F5D41B2E8E2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40" name="Text Box 45">
          <a:extLst>
            <a:ext uri="{FF2B5EF4-FFF2-40B4-BE49-F238E27FC236}">
              <a16:creationId xmlns:a16="http://schemas.microsoft.com/office/drawing/2014/main" id="{8D379199-D2A9-731E-099B-705E8EF8F91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41" name="Text Box 46">
          <a:extLst>
            <a:ext uri="{FF2B5EF4-FFF2-40B4-BE49-F238E27FC236}">
              <a16:creationId xmlns:a16="http://schemas.microsoft.com/office/drawing/2014/main" id="{5F25C3B4-259D-990E-FADD-777711E7222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42" name="Text Box 47">
          <a:extLst>
            <a:ext uri="{FF2B5EF4-FFF2-40B4-BE49-F238E27FC236}">
              <a16:creationId xmlns:a16="http://schemas.microsoft.com/office/drawing/2014/main" id="{A72E51FE-7F5E-3E3A-C74F-FBA8D401679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43" name="Text Box 48">
          <a:extLst>
            <a:ext uri="{FF2B5EF4-FFF2-40B4-BE49-F238E27FC236}">
              <a16:creationId xmlns:a16="http://schemas.microsoft.com/office/drawing/2014/main" id="{F3702BD6-8AAB-B6F0-32DF-5AA0AD3DAA4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19050</xdr:rowOff>
    </xdr:to>
    <xdr:sp macro="" textlink="">
      <xdr:nvSpPr>
        <xdr:cNvPr id="51714244" name="Text Box 49">
          <a:extLst>
            <a:ext uri="{FF2B5EF4-FFF2-40B4-BE49-F238E27FC236}">
              <a16:creationId xmlns:a16="http://schemas.microsoft.com/office/drawing/2014/main" id="{19D14C03-FB5C-235F-9F6F-6BFB76A2695A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45" name="Text Box 50">
          <a:extLst>
            <a:ext uri="{FF2B5EF4-FFF2-40B4-BE49-F238E27FC236}">
              <a16:creationId xmlns:a16="http://schemas.microsoft.com/office/drawing/2014/main" id="{35BED738-134A-25AA-975E-85FFD5BA152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46" name="Text Box 51">
          <a:extLst>
            <a:ext uri="{FF2B5EF4-FFF2-40B4-BE49-F238E27FC236}">
              <a16:creationId xmlns:a16="http://schemas.microsoft.com/office/drawing/2014/main" id="{B0407E1C-310F-59F3-6517-16E0E63A0CC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47" name="Text Box 52">
          <a:extLst>
            <a:ext uri="{FF2B5EF4-FFF2-40B4-BE49-F238E27FC236}">
              <a16:creationId xmlns:a16="http://schemas.microsoft.com/office/drawing/2014/main" id="{C50B3710-07E3-2499-001B-30D4C79A2AF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48" name="Text Box 53">
          <a:extLst>
            <a:ext uri="{FF2B5EF4-FFF2-40B4-BE49-F238E27FC236}">
              <a16:creationId xmlns:a16="http://schemas.microsoft.com/office/drawing/2014/main" id="{74E3364B-F1F2-4B6B-31DA-803D6369D01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49" name="Text Box 54">
          <a:extLst>
            <a:ext uri="{FF2B5EF4-FFF2-40B4-BE49-F238E27FC236}">
              <a16:creationId xmlns:a16="http://schemas.microsoft.com/office/drawing/2014/main" id="{E45BFBE6-0279-7F2D-FD32-E8489EC745F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0" name="Text Box 55">
          <a:extLst>
            <a:ext uri="{FF2B5EF4-FFF2-40B4-BE49-F238E27FC236}">
              <a16:creationId xmlns:a16="http://schemas.microsoft.com/office/drawing/2014/main" id="{D20FC9E7-67DD-96FC-BAE0-993CF74685B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1" name="Text Box 56">
          <a:extLst>
            <a:ext uri="{FF2B5EF4-FFF2-40B4-BE49-F238E27FC236}">
              <a16:creationId xmlns:a16="http://schemas.microsoft.com/office/drawing/2014/main" id="{6195365B-C2F1-5D3F-2A79-64A8381F19D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2" name="Text Box 57">
          <a:extLst>
            <a:ext uri="{FF2B5EF4-FFF2-40B4-BE49-F238E27FC236}">
              <a16:creationId xmlns:a16="http://schemas.microsoft.com/office/drawing/2014/main" id="{635A2E63-4072-B8EC-7AD9-A8FEC5627D3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3" name="Text Box 58">
          <a:extLst>
            <a:ext uri="{FF2B5EF4-FFF2-40B4-BE49-F238E27FC236}">
              <a16:creationId xmlns:a16="http://schemas.microsoft.com/office/drawing/2014/main" id="{92514CB2-76B9-10E8-4D5A-FA7033F4572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4" name="Text Box 59">
          <a:extLst>
            <a:ext uri="{FF2B5EF4-FFF2-40B4-BE49-F238E27FC236}">
              <a16:creationId xmlns:a16="http://schemas.microsoft.com/office/drawing/2014/main" id="{A587C2E2-62CD-E784-4A82-2FAA1CDBC2D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5" name="Text Box 60">
          <a:extLst>
            <a:ext uri="{FF2B5EF4-FFF2-40B4-BE49-F238E27FC236}">
              <a16:creationId xmlns:a16="http://schemas.microsoft.com/office/drawing/2014/main" id="{82590FDD-F707-04B5-E97D-39E46CB0F42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6" name="Text Box 61">
          <a:extLst>
            <a:ext uri="{FF2B5EF4-FFF2-40B4-BE49-F238E27FC236}">
              <a16:creationId xmlns:a16="http://schemas.microsoft.com/office/drawing/2014/main" id="{BF8F91B3-ED61-865A-A82F-35EB44C910A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7" name="Text Box 62">
          <a:extLst>
            <a:ext uri="{FF2B5EF4-FFF2-40B4-BE49-F238E27FC236}">
              <a16:creationId xmlns:a16="http://schemas.microsoft.com/office/drawing/2014/main" id="{4659CDBC-B763-7F4E-DA2C-B1E9BEBE6FB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8" name="Text Box 63">
          <a:extLst>
            <a:ext uri="{FF2B5EF4-FFF2-40B4-BE49-F238E27FC236}">
              <a16:creationId xmlns:a16="http://schemas.microsoft.com/office/drawing/2014/main" id="{9349A28C-330D-22CE-DB4A-A4A75315D0D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59" name="Text Box 64">
          <a:extLst>
            <a:ext uri="{FF2B5EF4-FFF2-40B4-BE49-F238E27FC236}">
              <a16:creationId xmlns:a16="http://schemas.microsoft.com/office/drawing/2014/main" id="{65C5AE5A-6755-BF17-E269-F5405AE71C8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60" name="Text Box 65">
          <a:extLst>
            <a:ext uri="{FF2B5EF4-FFF2-40B4-BE49-F238E27FC236}">
              <a16:creationId xmlns:a16="http://schemas.microsoft.com/office/drawing/2014/main" id="{06456849-0F92-492A-EBA7-256D8CBD421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61" name="Text Box 66">
          <a:extLst>
            <a:ext uri="{FF2B5EF4-FFF2-40B4-BE49-F238E27FC236}">
              <a16:creationId xmlns:a16="http://schemas.microsoft.com/office/drawing/2014/main" id="{54A0BFBA-099F-DEF8-51F7-D61F013B9FC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62" name="Text Box 67">
          <a:extLst>
            <a:ext uri="{FF2B5EF4-FFF2-40B4-BE49-F238E27FC236}">
              <a16:creationId xmlns:a16="http://schemas.microsoft.com/office/drawing/2014/main" id="{EA2161AF-5886-4745-8843-D8B316539F8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63" name="Text Box 68">
          <a:extLst>
            <a:ext uri="{FF2B5EF4-FFF2-40B4-BE49-F238E27FC236}">
              <a16:creationId xmlns:a16="http://schemas.microsoft.com/office/drawing/2014/main" id="{3265CAB4-EACD-EFBC-1643-0DFC4CEFD5F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64" name="Text Box 69">
          <a:extLst>
            <a:ext uri="{FF2B5EF4-FFF2-40B4-BE49-F238E27FC236}">
              <a16:creationId xmlns:a16="http://schemas.microsoft.com/office/drawing/2014/main" id="{ED0D1BB3-33AA-D90A-FEBB-2B99B7E49E4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65" name="Text Box 70">
          <a:extLst>
            <a:ext uri="{FF2B5EF4-FFF2-40B4-BE49-F238E27FC236}">
              <a16:creationId xmlns:a16="http://schemas.microsoft.com/office/drawing/2014/main" id="{772CBF9B-1213-ECD0-EDDF-AC6E7209990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66" name="Text Box 71">
          <a:extLst>
            <a:ext uri="{FF2B5EF4-FFF2-40B4-BE49-F238E27FC236}">
              <a16:creationId xmlns:a16="http://schemas.microsoft.com/office/drawing/2014/main" id="{7ED5BA47-7214-FEA7-4211-C2DD6370AF2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67" name="Text Box 72">
          <a:extLst>
            <a:ext uri="{FF2B5EF4-FFF2-40B4-BE49-F238E27FC236}">
              <a16:creationId xmlns:a16="http://schemas.microsoft.com/office/drawing/2014/main" id="{385AF646-C97F-6BB2-09E4-F9CF090E6EC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19050</xdr:rowOff>
    </xdr:to>
    <xdr:sp macro="" textlink="">
      <xdr:nvSpPr>
        <xdr:cNvPr id="51714268" name="Text Box 73">
          <a:extLst>
            <a:ext uri="{FF2B5EF4-FFF2-40B4-BE49-F238E27FC236}">
              <a16:creationId xmlns:a16="http://schemas.microsoft.com/office/drawing/2014/main" id="{FAC99F94-48AC-CA0A-B706-E54BE3482525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69" name="Text Box 74">
          <a:extLst>
            <a:ext uri="{FF2B5EF4-FFF2-40B4-BE49-F238E27FC236}">
              <a16:creationId xmlns:a16="http://schemas.microsoft.com/office/drawing/2014/main" id="{35B1DA6F-4CC2-B3A2-CF78-A00E914D236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0" name="Text Box 75">
          <a:extLst>
            <a:ext uri="{FF2B5EF4-FFF2-40B4-BE49-F238E27FC236}">
              <a16:creationId xmlns:a16="http://schemas.microsoft.com/office/drawing/2014/main" id="{CD1B3240-6F6F-251A-90FE-D1F086CFE0E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1" name="Text Box 76">
          <a:extLst>
            <a:ext uri="{FF2B5EF4-FFF2-40B4-BE49-F238E27FC236}">
              <a16:creationId xmlns:a16="http://schemas.microsoft.com/office/drawing/2014/main" id="{A5725FB3-4A57-DD17-3F79-87D08267DBF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2" name="Text Box 77">
          <a:extLst>
            <a:ext uri="{FF2B5EF4-FFF2-40B4-BE49-F238E27FC236}">
              <a16:creationId xmlns:a16="http://schemas.microsoft.com/office/drawing/2014/main" id="{D9A2C363-45C7-2C04-5714-889F1DB1F78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3" name="Text Box 78">
          <a:extLst>
            <a:ext uri="{FF2B5EF4-FFF2-40B4-BE49-F238E27FC236}">
              <a16:creationId xmlns:a16="http://schemas.microsoft.com/office/drawing/2014/main" id="{63BFE66D-90B8-9E66-A6E0-30893D25678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4" name="Text Box 79">
          <a:extLst>
            <a:ext uri="{FF2B5EF4-FFF2-40B4-BE49-F238E27FC236}">
              <a16:creationId xmlns:a16="http://schemas.microsoft.com/office/drawing/2014/main" id="{DE33FDC1-6D43-2BBD-8C10-20CEB812081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5" name="Text Box 80">
          <a:extLst>
            <a:ext uri="{FF2B5EF4-FFF2-40B4-BE49-F238E27FC236}">
              <a16:creationId xmlns:a16="http://schemas.microsoft.com/office/drawing/2014/main" id="{BDCD3D17-088E-0E8A-8CFD-D323C17EC4A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6" name="Text Box 81">
          <a:extLst>
            <a:ext uri="{FF2B5EF4-FFF2-40B4-BE49-F238E27FC236}">
              <a16:creationId xmlns:a16="http://schemas.microsoft.com/office/drawing/2014/main" id="{7C6AB162-E74C-5739-A11B-CCF129751AA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7" name="Text Box 82">
          <a:extLst>
            <a:ext uri="{FF2B5EF4-FFF2-40B4-BE49-F238E27FC236}">
              <a16:creationId xmlns:a16="http://schemas.microsoft.com/office/drawing/2014/main" id="{D6949A24-9DED-237C-272E-07B1E1B72BB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8" name="Text Box 83">
          <a:extLst>
            <a:ext uri="{FF2B5EF4-FFF2-40B4-BE49-F238E27FC236}">
              <a16:creationId xmlns:a16="http://schemas.microsoft.com/office/drawing/2014/main" id="{D6E6F6A1-6639-F101-FDA2-A74C0B8D4FE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79" name="Text Box 84">
          <a:extLst>
            <a:ext uri="{FF2B5EF4-FFF2-40B4-BE49-F238E27FC236}">
              <a16:creationId xmlns:a16="http://schemas.microsoft.com/office/drawing/2014/main" id="{0172BF88-765C-8C29-E57D-D0047769C37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0" name="Text Box 85">
          <a:extLst>
            <a:ext uri="{FF2B5EF4-FFF2-40B4-BE49-F238E27FC236}">
              <a16:creationId xmlns:a16="http://schemas.microsoft.com/office/drawing/2014/main" id="{24644A89-E264-B81D-41BD-BCC249AE471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1" name="Text Box 86">
          <a:extLst>
            <a:ext uri="{FF2B5EF4-FFF2-40B4-BE49-F238E27FC236}">
              <a16:creationId xmlns:a16="http://schemas.microsoft.com/office/drawing/2014/main" id="{0D62E270-9783-3976-CBA1-1854FD89484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2" name="Text Box 87">
          <a:extLst>
            <a:ext uri="{FF2B5EF4-FFF2-40B4-BE49-F238E27FC236}">
              <a16:creationId xmlns:a16="http://schemas.microsoft.com/office/drawing/2014/main" id="{399A91A3-7757-23AE-FF43-CC024F21381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3" name="Text Box 88">
          <a:extLst>
            <a:ext uri="{FF2B5EF4-FFF2-40B4-BE49-F238E27FC236}">
              <a16:creationId xmlns:a16="http://schemas.microsoft.com/office/drawing/2014/main" id="{3C29E22A-3AA7-89C3-0864-69DE4226B02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4" name="Text Box 89">
          <a:extLst>
            <a:ext uri="{FF2B5EF4-FFF2-40B4-BE49-F238E27FC236}">
              <a16:creationId xmlns:a16="http://schemas.microsoft.com/office/drawing/2014/main" id="{0F64F9B0-A348-388A-EBF9-D709D5C45EA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5" name="Text Box 90">
          <a:extLst>
            <a:ext uri="{FF2B5EF4-FFF2-40B4-BE49-F238E27FC236}">
              <a16:creationId xmlns:a16="http://schemas.microsoft.com/office/drawing/2014/main" id="{361FE06F-A1C6-BD64-DFFB-03DB1680AD6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6" name="Text Box 91">
          <a:extLst>
            <a:ext uri="{FF2B5EF4-FFF2-40B4-BE49-F238E27FC236}">
              <a16:creationId xmlns:a16="http://schemas.microsoft.com/office/drawing/2014/main" id="{F1136A7D-5272-01C2-D2E1-838EF8742EE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7" name="Text Box 92">
          <a:extLst>
            <a:ext uri="{FF2B5EF4-FFF2-40B4-BE49-F238E27FC236}">
              <a16:creationId xmlns:a16="http://schemas.microsoft.com/office/drawing/2014/main" id="{388DEFA8-2DAE-11CB-245C-878B84B534C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8" name="Text Box 93">
          <a:extLst>
            <a:ext uri="{FF2B5EF4-FFF2-40B4-BE49-F238E27FC236}">
              <a16:creationId xmlns:a16="http://schemas.microsoft.com/office/drawing/2014/main" id="{E3661EEE-3815-D941-D795-6471CB79E43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89" name="Text Box 94">
          <a:extLst>
            <a:ext uri="{FF2B5EF4-FFF2-40B4-BE49-F238E27FC236}">
              <a16:creationId xmlns:a16="http://schemas.microsoft.com/office/drawing/2014/main" id="{0F967172-ED9E-4D43-02DE-49F2952E5ED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90" name="Text Box 95">
          <a:extLst>
            <a:ext uri="{FF2B5EF4-FFF2-40B4-BE49-F238E27FC236}">
              <a16:creationId xmlns:a16="http://schemas.microsoft.com/office/drawing/2014/main" id="{2E3AE1D3-2045-6568-81C4-5B29A2448AF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91" name="Text Box 96">
          <a:extLst>
            <a:ext uri="{FF2B5EF4-FFF2-40B4-BE49-F238E27FC236}">
              <a16:creationId xmlns:a16="http://schemas.microsoft.com/office/drawing/2014/main" id="{2C8396C9-2E1B-DE61-B60F-E3B5BDE3A12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19050</xdr:rowOff>
    </xdr:to>
    <xdr:sp macro="" textlink="">
      <xdr:nvSpPr>
        <xdr:cNvPr id="51714292" name="Text Box 97">
          <a:extLst>
            <a:ext uri="{FF2B5EF4-FFF2-40B4-BE49-F238E27FC236}">
              <a16:creationId xmlns:a16="http://schemas.microsoft.com/office/drawing/2014/main" id="{2A4D3337-4797-B8C2-B773-64511E6C37EC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93" name="Text Box 98">
          <a:extLst>
            <a:ext uri="{FF2B5EF4-FFF2-40B4-BE49-F238E27FC236}">
              <a16:creationId xmlns:a16="http://schemas.microsoft.com/office/drawing/2014/main" id="{51EEF72A-AB57-8FE2-3064-A59886BE6BE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94" name="Text Box 99">
          <a:extLst>
            <a:ext uri="{FF2B5EF4-FFF2-40B4-BE49-F238E27FC236}">
              <a16:creationId xmlns:a16="http://schemas.microsoft.com/office/drawing/2014/main" id="{0081CCB3-9460-F4A4-9D7F-7FD8120A834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95" name="Text Box 100">
          <a:extLst>
            <a:ext uri="{FF2B5EF4-FFF2-40B4-BE49-F238E27FC236}">
              <a16:creationId xmlns:a16="http://schemas.microsoft.com/office/drawing/2014/main" id="{A4C37F63-0829-3413-3441-1D6476790288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96" name="Text Box 101">
          <a:extLst>
            <a:ext uri="{FF2B5EF4-FFF2-40B4-BE49-F238E27FC236}">
              <a16:creationId xmlns:a16="http://schemas.microsoft.com/office/drawing/2014/main" id="{1A4A39C8-8FCB-4CFE-73B0-378BD464400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97" name="Text Box 102">
          <a:extLst>
            <a:ext uri="{FF2B5EF4-FFF2-40B4-BE49-F238E27FC236}">
              <a16:creationId xmlns:a16="http://schemas.microsoft.com/office/drawing/2014/main" id="{D571E18A-C9E3-5DEF-20BF-F11EFD1CC15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98" name="Text Box 103">
          <a:extLst>
            <a:ext uri="{FF2B5EF4-FFF2-40B4-BE49-F238E27FC236}">
              <a16:creationId xmlns:a16="http://schemas.microsoft.com/office/drawing/2014/main" id="{97D96346-E1C0-0787-D6BD-5C41053FF0C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299" name="Text Box 104">
          <a:extLst>
            <a:ext uri="{FF2B5EF4-FFF2-40B4-BE49-F238E27FC236}">
              <a16:creationId xmlns:a16="http://schemas.microsoft.com/office/drawing/2014/main" id="{B44FC666-CD43-5EF5-469B-88CC606E7F1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0" name="Text Box 105">
          <a:extLst>
            <a:ext uri="{FF2B5EF4-FFF2-40B4-BE49-F238E27FC236}">
              <a16:creationId xmlns:a16="http://schemas.microsoft.com/office/drawing/2014/main" id="{C6655BE0-C219-FBB0-B4F2-70394FE3428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1" name="Text Box 106">
          <a:extLst>
            <a:ext uri="{FF2B5EF4-FFF2-40B4-BE49-F238E27FC236}">
              <a16:creationId xmlns:a16="http://schemas.microsoft.com/office/drawing/2014/main" id="{3FFA42B4-782B-3E12-7ABA-2A26F291BC9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2" name="Text Box 107">
          <a:extLst>
            <a:ext uri="{FF2B5EF4-FFF2-40B4-BE49-F238E27FC236}">
              <a16:creationId xmlns:a16="http://schemas.microsoft.com/office/drawing/2014/main" id="{19356019-D596-326F-7DAF-9FBC5ED4431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3" name="Text Box 108">
          <a:extLst>
            <a:ext uri="{FF2B5EF4-FFF2-40B4-BE49-F238E27FC236}">
              <a16:creationId xmlns:a16="http://schemas.microsoft.com/office/drawing/2014/main" id="{8F061C27-9751-6A5D-B819-4D8FA16BD39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4" name="Text Box 109">
          <a:extLst>
            <a:ext uri="{FF2B5EF4-FFF2-40B4-BE49-F238E27FC236}">
              <a16:creationId xmlns:a16="http://schemas.microsoft.com/office/drawing/2014/main" id="{AF565415-52FA-F537-6D1C-E2399A82ADD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5" name="Text Box 110">
          <a:extLst>
            <a:ext uri="{FF2B5EF4-FFF2-40B4-BE49-F238E27FC236}">
              <a16:creationId xmlns:a16="http://schemas.microsoft.com/office/drawing/2014/main" id="{737C1397-BC8E-87CC-D8E2-253D565C0FF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6" name="Text Box 111">
          <a:extLst>
            <a:ext uri="{FF2B5EF4-FFF2-40B4-BE49-F238E27FC236}">
              <a16:creationId xmlns:a16="http://schemas.microsoft.com/office/drawing/2014/main" id="{205C3EBE-B76F-58DB-10DC-33F019926F2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7" name="Text Box 112">
          <a:extLst>
            <a:ext uri="{FF2B5EF4-FFF2-40B4-BE49-F238E27FC236}">
              <a16:creationId xmlns:a16="http://schemas.microsoft.com/office/drawing/2014/main" id="{8EB58310-21C0-61B1-D924-38485449391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8" name="Text Box 113">
          <a:extLst>
            <a:ext uri="{FF2B5EF4-FFF2-40B4-BE49-F238E27FC236}">
              <a16:creationId xmlns:a16="http://schemas.microsoft.com/office/drawing/2014/main" id="{AE406104-A71F-0D13-0B92-E26B8F301BE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09" name="Text Box 114">
          <a:extLst>
            <a:ext uri="{FF2B5EF4-FFF2-40B4-BE49-F238E27FC236}">
              <a16:creationId xmlns:a16="http://schemas.microsoft.com/office/drawing/2014/main" id="{AF3DB40F-524B-07A2-3691-D0E75765EF20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10" name="Text Box 115">
          <a:extLst>
            <a:ext uri="{FF2B5EF4-FFF2-40B4-BE49-F238E27FC236}">
              <a16:creationId xmlns:a16="http://schemas.microsoft.com/office/drawing/2014/main" id="{A0EAD1E9-606B-228A-B9A5-68B8827E7B9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11" name="Text Box 116">
          <a:extLst>
            <a:ext uri="{FF2B5EF4-FFF2-40B4-BE49-F238E27FC236}">
              <a16:creationId xmlns:a16="http://schemas.microsoft.com/office/drawing/2014/main" id="{2E09C3A7-56F0-C358-D41E-B7242F60ACC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12" name="Text Box 117">
          <a:extLst>
            <a:ext uri="{FF2B5EF4-FFF2-40B4-BE49-F238E27FC236}">
              <a16:creationId xmlns:a16="http://schemas.microsoft.com/office/drawing/2014/main" id="{70710621-57CE-AF65-1819-B4B3C439A2EB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13" name="Text Box 118">
          <a:extLst>
            <a:ext uri="{FF2B5EF4-FFF2-40B4-BE49-F238E27FC236}">
              <a16:creationId xmlns:a16="http://schemas.microsoft.com/office/drawing/2014/main" id="{0A37CCFC-D02D-0FDD-8E86-46F2EB051D6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14" name="Text Box 119">
          <a:extLst>
            <a:ext uri="{FF2B5EF4-FFF2-40B4-BE49-F238E27FC236}">
              <a16:creationId xmlns:a16="http://schemas.microsoft.com/office/drawing/2014/main" id="{971BFB01-B408-A2EF-EBE4-24CE9D3448B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15" name="Text Box 120">
          <a:extLst>
            <a:ext uri="{FF2B5EF4-FFF2-40B4-BE49-F238E27FC236}">
              <a16:creationId xmlns:a16="http://schemas.microsoft.com/office/drawing/2014/main" id="{2035BDF3-BE06-E93F-F3CF-554B2810C05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19050</xdr:rowOff>
    </xdr:to>
    <xdr:sp macro="" textlink="">
      <xdr:nvSpPr>
        <xdr:cNvPr id="51714316" name="Text Box 121">
          <a:extLst>
            <a:ext uri="{FF2B5EF4-FFF2-40B4-BE49-F238E27FC236}">
              <a16:creationId xmlns:a16="http://schemas.microsoft.com/office/drawing/2014/main" id="{4376B179-DFE2-8DE4-2134-50F25EC37843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17" name="Text Box 122">
          <a:extLst>
            <a:ext uri="{FF2B5EF4-FFF2-40B4-BE49-F238E27FC236}">
              <a16:creationId xmlns:a16="http://schemas.microsoft.com/office/drawing/2014/main" id="{AC334C72-BB43-19D4-30E4-B2A35002E49A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18" name="Text Box 123">
          <a:extLst>
            <a:ext uri="{FF2B5EF4-FFF2-40B4-BE49-F238E27FC236}">
              <a16:creationId xmlns:a16="http://schemas.microsoft.com/office/drawing/2014/main" id="{0AEC76F0-DB89-B6AA-2D16-5F3FA7515AD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19" name="Text Box 124">
          <a:extLst>
            <a:ext uri="{FF2B5EF4-FFF2-40B4-BE49-F238E27FC236}">
              <a16:creationId xmlns:a16="http://schemas.microsoft.com/office/drawing/2014/main" id="{5FB22860-3479-9E27-E134-B533FE54ACA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0" name="Text Box 125">
          <a:extLst>
            <a:ext uri="{FF2B5EF4-FFF2-40B4-BE49-F238E27FC236}">
              <a16:creationId xmlns:a16="http://schemas.microsoft.com/office/drawing/2014/main" id="{5D6ED00A-B0F7-8239-634A-0C1E08F2A738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1" name="Text Box 126">
          <a:extLst>
            <a:ext uri="{FF2B5EF4-FFF2-40B4-BE49-F238E27FC236}">
              <a16:creationId xmlns:a16="http://schemas.microsoft.com/office/drawing/2014/main" id="{29C22316-5355-DF53-F21E-32547E108B1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2" name="Text Box 127">
          <a:extLst>
            <a:ext uri="{FF2B5EF4-FFF2-40B4-BE49-F238E27FC236}">
              <a16:creationId xmlns:a16="http://schemas.microsoft.com/office/drawing/2014/main" id="{3AF4EA23-D65A-C4A4-6363-62301E6C4B2F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3" name="Text Box 128">
          <a:extLst>
            <a:ext uri="{FF2B5EF4-FFF2-40B4-BE49-F238E27FC236}">
              <a16:creationId xmlns:a16="http://schemas.microsoft.com/office/drawing/2014/main" id="{CEBADE9C-35F5-2D03-2949-DF3A0939401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4" name="Text Box 129">
          <a:extLst>
            <a:ext uri="{FF2B5EF4-FFF2-40B4-BE49-F238E27FC236}">
              <a16:creationId xmlns:a16="http://schemas.microsoft.com/office/drawing/2014/main" id="{7357F53E-2FCB-EC6F-B488-8ECAA9EFAD5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5" name="Text Box 130">
          <a:extLst>
            <a:ext uri="{FF2B5EF4-FFF2-40B4-BE49-F238E27FC236}">
              <a16:creationId xmlns:a16="http://schemas.microsoft.com/office/drawing/2014/main" id="{E0D48B69-4936-296C-FB75-2A442A69A2E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6" name="Text Box 131">
          <a:extLst>
            <a:ext uri="{FF2B5EF4-FFF2-40B4-BE49-F238E27FC236}">
              <a16:creationId xmlns:a16="http://schemas.microsoft.com/office/drawing/2014/main" id="{E2CB46D2-E243-DBAE-EE3A-FB602640D0B3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7" name="Text Box 132">
          <a:extLst>
            <a:ext uri="{FF2B5EF4-FFF2-40B4-BE49-F238E27FC236}">
              <a16:creationId xmlns:a16="http://schemas.microsoft.com/office/drawing/2014/main" id="{C59B7963-6106-22E4-7AD9-550223159F8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8" name="Text Box 133">
          <a:extLst>
            <a:ext uri="{FF2B5EF4-FFF2-40B4-BE49-F238E27FC236}">
              <a16:creationId xmlns:a16="http://schemas.microsoft.com/office/drawing/2014/main" id="{4E825238-A37D-7724-E111-825F212DBAE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29" name="Text Box 134">
          <a:extLst>
            <a:ext uri="{FF2B5EF4-FFF2-40B4-BE49-F238E27FC236}">
              <a16:creationId xmlns:a16="http://schemas.microsoft.com/office/drawing/2014/main" id="{D57E28EB-7349-3525-FD85-C1EBBC4AB4EE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0" name="Text Box 135">
          <a:extLst>
            <a:ext uri="{FF2B5EF4-FFF2-40B4-BE49-F238E27FC236}">
              <a16:creationId xmlns:a16="http://schemas.microsoft.com/office/drawing/2014/main" id="{C065165A-82E0-D5C1-7687-1E330854D965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1" name="Text Box 136">
          <a:extLst>
            <a:ext uri="{FF2B5EF4-FFF2-40B4-BE49-F238E27FC236}">
              <a16:creationId xmlns:a16="http://schemas.microsoft.com/office/drawing/2014/main" id="{87A9EABA-D850-D712-C641-225F78802E2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2" name="Text Box 137">
          <a:extLst>
            <a:ext uri="{FF2B5EF4-FFF2-40B4-BE49-F238E27FC236}">
              <a16:creationId xmlns:a16="http://schemas.microsoft.com/office/drawing/2014/main" id="{E3D16316-09E2-7106-5DA8-7A52ACE4F069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3" name="Text Box 138">
          <a:extLst>
            <a:ext uri="{FF2B5EF4-FFF2-40B4-BE49-F238E27FC236}">
              <a16:creationId xmlns:a16="http://schemas.microsoft.com/office/drawing/2014/main" id="{86D335A6-5066-DCA6-2A81-A832E709D99C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4" name="Text Box 139">
          <a:extLst>
            <a:ext uri="{FF2B5EF4-FFF2-40B4-BE49-F238E27FC236}">
              <a16:creationId xmlns:a16="http://schemas.microsoft.com/office/drawing/2014/main" id="{3E66D031-C435-6E94-718F-7DCBF9D2D857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5" name="Text Box 140">
          <a:extLst>
            <a:ext uri="{FF2B5EF4-FFF2-40B4-BE49-F238E27FC236}">
              <a16:creationId xmlns:a16="http://schemas.microsoft.com/office/drawing/2014/main" id="{E6903F62-52B8-7679-11B9-F08806AEBD24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6" name="Text Box 141">
          <a:extLst>
            <a:ext uri="{FF2B5EF4-FFF2-40B4-BE49-F238E27FC236}">
              <a16:creationId xmlns:a16="http://schemas.microsoft.com/office/drawing/2014/main" id="{918AFF75-9CF6-9227-3111-4F2E9962B4CD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7" name="Text Box 142">
          <a:extLst>
            <a:ext uri="{FF2B5EF4-FFF2-40B4-BE49-F238E27FC236}">
              <a16:creationId xmlns:a16="http://schemas.microsoft.com/office/drawing/2014/main" id="{001A0FCE-4E0B-E8BF-EB19-01D3D244A4B2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8" name="Text Box 143">
          <a:extLst>
            <a:ext uri="{FF2B5EF4-FFF2-40B4-BE49-F238E27FC236}">
              <a16:creationId xmlns:a16="http://schemas.microsoft.com/office/drawing/2014/main" id="{169BAD67-8BE5-4880-1E36-546A959B8FA6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19050</xdr:rowOff>
    </xdr:to>
    <xdr:sp macro="" textlink="">
      <xdr:nvSpPr>
        <xdr:cNvPr id="51714339" name="Text Box 144">
          <a:extLst>
            <a:ext uri="{FF2B5EF4-FFF2-40B4-BE49-F238E27FC236}">
              <a16:creationId xmlns:a16="http://schemas.microsoft.com/office/drawing/2014/main" id="{1B9CD3D8-B916-2C95-F80F-82D6B178B351}"/>
            </a:ext>
          </a:extLst>
        </xdr:cNvPr>
        <xdr:cNvSpPr txBox="1">
          <a:spLocks noChangeArrowheads="1"/>
        </xdr:cNvSpPr>
      </xdr:nvSpPr>
      <xdr:spPr bwMode="auto">
        <a:xfrm>
          <a:off x="81915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19050</xdr:rowOff>
    </xdr:to>
    <xdr:sp macro="" textlink="">
      <xdr:nvSpPr>
        <xdr:cNvPr id="51714340" name="Text Box 145">
          <a:extLst>
            <a:ext uri="{FF2B5EF4-FFF2-40B4-BE49-F238E27FC236}">
              <a16:creationId xmlns:a16="http://schemas.microsoft.com/office/drawing/2014/main" id="{A3E872B4-67E2-4313-32EC-EAC4805A9CD4}"/>
            </a:ext>
          </a:extLst>
        </xdr:cNvPr>
        <xdr:cNvSpPr txBox="1">
          <a:spLocks noChangeArrowheads="1"/>
        </xdr:cNvSpPr>
      </xdr:nvSpPr>
      <xdr:spPr bwMode="auto">
        <a:xfrm>
          <a:off x="838200" y="21336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1</xdr:row>
      <xdr:rowOff>0</xdr:rowOff>
    </xdr:from>
    <xdr:to>
      <xdr:col>2</xdr:col>
      <xdr:colOff>381000</xdr:colOff>
      <xdr:row>1</xdr:row>
      <xdr:rowOff>19050</xdr:rowOff>
    </xdr:to>
    <xdr:pic>
      <xdr:nvPicPr>
        <xdr:cNvPr id="51714341" name="Picture 1" descr="ESCUDO DE LA REPUBLICA DOMINICANA">
          <a:extLst>
            <a:ext uri="{FF2B5EF4-FFF2-40B4-BE49-F238E27FC236}">
              <a16:creationId xmlns:a16="http://schemas.microsoft.com/office/drawing/2014/main" id="{0242E380-6D8A-3162-A621-BE6FF828F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42" name="Text Box 2">
          <a:extLst>
            <a:ext uri="{FF2B5EF4-FFF2-40B4-BE49-F238E27FC236}">
              <a16:creationId xmlns:a16="http://schemas.microsoft.com/office/drawing/2014/main" id="{65F97BC6-2D4B-6B6E-B7DC-D3927333149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43" name="Text Box 3">
          <a:extLst>
            <a:ext uri="{FF2B5EF4-FFF2-40B4-BE49-F238E27FC236}">
              <a16:creationId xmlns:a16="http://schemas.microsoft.com/office/drawing/2014/main" id="{2F44C744-DC2E-1382-4EAF-54C54E616E5C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44" name="Text Box 4">
          <a:extLst>
            <a:ext uri="{FF2B5EF4-FFF2-40B4-BE49-F238E27FC236}">
              <a16:creationId xmlns:a16="http://schemas.microsoft.com/office/drawing/2014/main" id="{DBB3320F-C214-837A-656C-F9DA073E356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45" name="Text Box 5">
          <a:extLst>
            <a:ext uri="{FF2B5EF4-FFF2-40B4-BE49-F238E27FC236}">
              <a16:creationId xmlns:a16="http://schemas.microsoft.com/office/drawing/2014/main" id="{9DF8E090-EB86-36CA-A34F-A1DE582B700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46" name="Text Box 6">
          <a:extLst>
            <a:ext uri="{FF2B5EF4-FFF2-40B4-BE49-F238E27FC236}">
              <a16:creationId xmlns:a16="http://schemas.microsoft.com/office/drawing/2014/main" id="{C5924D9B-A3E1-20E7-AE9E-DF86DDA8104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47" name="Text Box 7">
          <a:extLst>
            <a:ext uri="{FF2B5EF4-FFF2-40B4-BE49-F238E27FC236}">
              <a16:creationId xmlns:a16="http://schemas.microsoft.com/office/drawing/2014/main" id="{E5A8F16A-4EF8-6915-5D2E-39401221F20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48" name="Text Box 8">
          <a:extLst>
            <a:ext uri="{FF2B5EF4-FFF2-40B4-BE49-F238E27FC236}">
              <a16:creationId xmlns:a16="http://schemas.microsoft.com/office/drawing/2014/main" id="{080DF690-F169-94E2-D42C-36269F72F8D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49" name="Text Box 9">
          <a:extLst>
            <a:ext uri="{FF2B5EF4-FFF2-40B4-BE49-F238E27FC236}">
              <a16:creationId xmlns:a16="http://schemas.microsoft.com/office/drawing/2014/main" id="{7814CA9E-0A86-175C-DBF7-32DF3585964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0" name="Text Box 10">
          <a:extLst>
            <a:ext uri="{FF2B5EF4-FFF2-40B4-BE49-F238E27FC236}">
              <a16:creationId xmlns:a16="http://schemas.microsoft.com/office/drawing/2014/main" id="{0E99B734-59E4-109C-9090-A7272B77127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1" name="Text Box 11">
          <a:extLst>
            <a:ext uri="{FF2B5EF4-FFF2-40B4-BE49-F238E27FC236}">
              <a16:creationId xmlns:a16="http://schemas.microsoft.com/office/drawing/2014/main" id="{42918DAE-6E08-6CF1-13FB-7C19B3759BB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2" name="Text Box 12">
          <a:extLst>
            <a:ext uri="{FF2B5EF4-FFF2-40B4-BE49-F238E27FC236}">
              <a16:creationId xmlns:a16="http://schemas.microsoft.com/office/drawing/2014/main" id="{D718AEAB-2FB2-3D91-3763-B4CA8923BB7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3" name="Text Box 13">
          <a:extLst>
            <a:ext uri="{FF2B5EF4-FFF2-40B4-BE49-F238E27FC236}">
              <a16:creationId xmlns:a16="http://schemas.microsoft.com/office/drawing/2014/main" id="{7164A67C-C67B-CDF3-ECAD-116655B7EB4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4" name="Text Box 14">
          <a:extLst>
            <a:ext uri="{FF2B5EF4-FFF2-40B4-BE49-F238E27FC236}">
              <a16:creationId xmlns:a16="http://schemas.microsoft.com/office/drawing/2014/main" id="{15C37BB8-809A-A2C2-6F10-C2735F18A08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5" name="Text Box 15">
          <a:extLst>
            <a:ext uri="{FF2B5EF4-FFF2-40B4-BE49-F238E27FC236}">
              <a16:creationId xmlns:a16="http://schemas.microsoft.com/office/drawing/2014/main" id="{3A494515-39A2-409E-69C9-45949B35A34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6" name="Text Box 16">
          <a:extLst>
            <a:ext uri="{FF2B5EF4-FFF2-40B4-BE49-F238E27FC236}">
              <a16:creationId xmlns:a16="http://schemas.microsoft.com/office/drawing/2014/main" id="{8EF7A1E5-643E-A63B-71D4-79E5CC91EE5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7" name="Text Box 17">
          <a:extLst>
            <a:ext uri="{FF2B5EF4-FFF2-40B4-BE49-F238E27FC236}">
              <a16:creationId xmlns:a16="http://schemas.microsoft.com/office/drawing/2014/main" id="{42E73518-BD9A-6FF6-BA4D-9F2E45B0DBC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8" name="Text Box 18">
          <a:extLst>
            <a:ext uri="{FF2B5EF4-FFF2-40B4-BE49-F238E27FC236}">
              <a16:creationId xmlns:a16="http://schemas.microsoft.com/office/drawing/2014/main" id="{9E828DAD-30FB-BF0F-9735-7DDD17E5DFF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59" name="Text Box 19">
          <a:extLst>
            <a:ext uri="{FF2B5EF4-FFF2-40B4-BE49-F238E27FC236}">
              <a16:creationId xmlns:a16="http://schemas.microsoft.com/office/drawing/2014/main" id="{33C77F55-E590-0F91-54CA-3529CDBA5DF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60" name="Text Box 20">
          <a:extLst>
            <a:ext uri="{FF2B5EF4-FFF2-40B4-BE49-F238E27FC236}">
              <a16:creationId xmlns:a16="http://schemas.microsoft.com/office/drawing/2014/main" id="{32C41C9B-2812-B60F-2458-C95829C22B5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61" name="Text Box 21">
          <a:extLst>
            <a:ext uri="{FF2B5EF4-FFF2-40B4-BE49-F238E27FC236}">
              <a16:creationId xmlns:a16="http://schemas.microsoft.com/office/drawing/2014/main" id="{0FD82F59-66F8-B9E7-56A4-A077FE8804B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62" name="Text Box 22">
          <a:extLst>
            <a:ext uri="{FF2B5EF4-FFF2-40B4-BE49-F238E27FC236}">
              <a16:creationId xmlns:a16="http://schemas.microsoft.com/office/drawing/2014/main" id="{F80BD288-C276-59F9-EED9-F18627D2581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63" name="Text Box 23">
          <a:extLst>
            <a:ext uri="{FF2B5EF4-FFF2-40B4-BE49-F238E27FC236}">
              <a16:creationId xmlns:a16="http://schemas.microsoft.com/office/drawing/2014/main" id="{1926030E-76E4-37D1-9E98-41C4A7A8175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64" name="Text Box 24">
          <a:extLst>
            <a:ext uri="{FF2B5EF4-FFF2-40B4-BE49-F238E27FC236}">
              <a16:creationId xmlns:a16="http://schemas.microsoft.com/office/drawing/2014/main" id="{AF274A53-78F3-A781-6E93-9FA8DB5E75D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11</xdr:row>
      <xdr:rowOff>95250</xdr:rowOff>
    </xdr:to>
    <xdr:sp macro="" textlink="">
      <xdr:nvSpPr>
        <xdr:cNvPr id="51714365" name="Text Box 25">
          <a:extLst>
            <a:ext uri="{FF2B5EF4-FFF2-40B4-BE49-F238E27FC236}">
              <a16:creationId xmlns:a16="http://schemas.microsoft.com/office/drawing/2014/main" id="{19450B3D-C4F6-0A60-118C-BC0D3890BDEF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66" name="Text Box 26">
          <a:extLst>
            <a:ext uri="{FF2B5EF4-FFF2-40B4-BE49-F238E27FC236}">
              <a16:creationId xmlns:a16="http://schemas.microsoft.com/office/drawing/2014/main" id="{A50B4801-BB80-B303-4648-8DAFEC40663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67" name="Text Box 27">
          <a:extLst>
            <a:ext uri="{FF2B5EF4-FFF2-40B4-BE49-F238E27FC236}">
              <a16:creationId xmlns:a16="http://schemas.microsoft.com/office/drawing/2014/main" id="{EB51208A-F210-A77C-F9A9-A2E6E03743A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68" name="Text Box 28">
          <a:extLst>
            <a:ext uri="{FF2B5EF4-FFF2-40B4-BE49-F238E27FC236}">
              <a16:creationId xmlns:a16="http://schemas.microsoft.com/office/drawing/2014/main" id="{17A0D128-6543-59E8-76CF-DCAB6CA91A4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69" name="Text Box 29">
          <a:extLst>
            <a:ext uri="{FF2B5EF4-FFF2-40B4-BE49-F238E27FC236}">
              <a16:creationId xmlns:a16="http://schemas.microsoft.com/office/drawing/2014/main" id="{99DC44F6-00FA-AD3B-7A8A-46545E794B6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0" name="Text Box 30">
          <a:extLst>
            <a:ext uri="{FF2B5EF4-FFF2-40B4-BE49-F238E27FC236}">
              <a16:creationId xmlns:a16="http://schemas.microsoft.com/office/drawing/2014/main" id="{3CC35043-FF79-E10E-4641-FA0D36A64B4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1" name="Text Box 31">
          <a:extLst>
            <a:ext uri="{FF2B5EF4-FFF2-40B4-BE49-F238E27FC236}">
              <a16:creationId xmlns:a16="http://schemas.microsoft.com/office/drawing/2014/main" id="{6BEAB095-FA46-2555-42AC-EAFEAA3A304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2" name="Text Box 32">
          <a:extLst>
            <a:ext uri="{FF2B5EF4-FFF2-40B4-BE49-F238E27FC236}">
              <a16:creationId xmlns:a16="http://schemas.microsoft.com/office/drawing/2014/main" id="{23D6854C-894D-1DAD-957B-ED3193C1539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3" name="Text Box 33">
          <a:extLst>
            <a:ext uri="{FF2B5EF4-FFF2-40B4-BE49-F238E27FC236}">
              <a16:creationId xmlns:a16="http://schemas.microsoft.com/office/drawing/2014/main" id="{5B970BCE-AFD3-710E-8828-71B7819D83A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4" name="Text Box 34">
          <a:extLst>
            <a:ext uri="{FF2B5EF4-FFF2-40B4-BE49-F238E27FC236}">
              <a16:creationId xmlns:a16="http://schemas.microsoft.com/office/drawing/2014/main" id="{EEF7A761-9E7B-AF97-CBC7-6D32CCC4AA6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5" name="Text Box 35">
          <a:extLst>
            <a:ext uri="{FF2B5EF4-FFF2-40B4-BE49-F238E27FC236}">
              <a16:creationId xmlns:a16="http://schemas.microsoft.com/office/drawing/2014/main" id="{1237A7DE-72D1-F32C-CAAE-00321FE2166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6" name="Text Box 36">
          <a:extLst>
            <a:ext uri="{FF2B5EF4-FFF2-40B4-BE49-F238E27FC236}">
              <a16:creationId xmlns:a16="http://schemas.microsoft.com/office/drawing/2014/main" id="{7E6308F8-9604-270B-9529-7843EE2C33D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7" name="Text Box 37">
          <a:extLst>
            <a:ext uri="{FF2B5EF4-FFF2-40B4-BE49-F238E27FC236}">
              <a16:creationId xmlns:a16="http://schemas.microsoft.com/office/drawing/2014/main" id="{97A7BA8E-5885-DAAE-6C67-ADA9D61EA5E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8" name="Text Box 38">
          <a:extLst>
            <a:ext uri="{FF2B5EF4-FFF2-40B4-BE49-F238E27FC236}">
              <a16:creationId xmlns:a16="http://schemas.microsoft.com/office/drawing/2014/main" id="{F7CD4C71-A375-0491-A81C-E5F909F1EB3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79" name="Text Box 39">
          <a:extLst>
            <a:ext uri="{FF2B5EF4-FFF2-40B4-BE49-F238E27FC236}">
              <a16:creationId xmlns:a16="http://schemas.microsoft.com/office/drawing/2014/main" id="{20CD5AF1-94B1-D8A4-544A-C2281210132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80" name="Text Box 40">
          <a:extLst>
            <a:ext uri="{FF2B5EF4-FFF2-40B4-BE49-F238E27FC236}">
              <a16:creationId xmlns:a16="http://schemas.microsoft.com/office/drawing/2014/main" id="{7658A24D-CDAB-4D23-0FC8-DEE3C822DA8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81" name="Text Box 41">
          <a:extLst>
            <a:ext uri="{FF2B5EF4-FFF2-40B4-BE49-F238E27FC236}">
              <a16:creationId xmlns:a16="http://schemas.microsoft.com/office/drawing/2014/main" id="{672510BE-E8FF-D9F4-83B8-0E0C9C387A5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82" name="Text Box 42">
          <a:extLst>
            <a:ext uri="{FF2B5EF4-FFF2-40B4-BE49-F238E27FC236}">
              <a16:creationId xmlns:a16="http://schemas.microsoft.com/office/drawing/2014/main" id="{3DF6DCBF-F947-F8FD-74E0-31778C14D1D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83" name="Text Box 43">
          <a:extLst>
            <a:ext uri="{FF2B5EF4-FFF2-40B4-BE49-F238E27FC236}">
              <a16:creationId xmlns:a16="http://schemas.microsoft.com/office/drawing/2014/main" id="{1D705AE9-6E40-8E69-EE4A-88B20B40A6F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84" name="Text Box 44">
          <a:extLst>
            <a:ext uri="{FF2B5EF4-FFF2-40B4-BE49-F238E27FC236}">
              <a16:creationId xmlns:a16="http://schemas.microsoft.com/office/drawing/2014/main" id="{6D8A3DDB-BB83-12FA-6A3E-DB27E8217DF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85" name="Text Box 45">
          <a:extLst>
            <a:ext uri="{FF2B5EF4-FFF2-40B4-BE49-F238E27FC236}">
              <a16:creationId xmlns:a16="http://schemas.microsoft.com/office/drawing/2014/main" id="{7BE874D6-5CAE-0A99-FC83-F057574FEFE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86" name="Text Box 46">
          <a:extLst>
            <a:ext uri="{FF2B5EF4-FFF2-40B4-BE49-F238E27FC236}">
              <a16:creationId xmlns:a16="http://schemas.microsoft.com/office/drawing/2014/main" id="{74D4ED23-5521-2F82-A02B-4A420906886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87" name="Text Box 47">
          <a:extLst>
            <a:ext uri="{FF2B5EF4-FFF2-40B4-BE49-F238E27FC236}">
              <a16:creationId xmlns:a16="http://schemas.microsoft.com/office/drawing/2014/main" id="{DCCEACA2-11E0-5A29-3595-9FE4CA4910A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88" name="Text Box 48">
          <a:extLst>
            <a:ext uri="{FF2B5EF4-FFF2-40B4-BE49-F238E27FC236}">
              <a16:creationId xmlns:a16="http://schemas.microsoft.com/office/drawing/2014/main" id="{BDA8A754-DA78-E2C4-F3D3-D3C7C72D3F5C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11</xdr:row>
      <xdr:rowOff>95250</xdr:rowOff>
    </xdr:to>
    <xdr:sp macro="" textlink="">
      <xdr:nvSpPr>
        <xdr:cNvPr id="51714389" name="Text Box 49">
          <a:extLst>
            <a:ext uri="{FF2B5EF4-FFF2-40B4-BE49-F238E27FC236}">
              <a16:creationId xmlns:a16="http://schemas.microsoft.com/office/drawing/2014/main" id="{49E7804D-E351-1B74-1BCE-CF3602FA6235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0" name="Text Box 50">
          <a:extLst>
            <a:ext uri="{FF2B5EF4-FFF2-40B4-BE49-F238E27FC236}">
              <a16:creationId xmlns:a16="http://schemas.microsoft.com/office/drawing/2014/main" id="{AC695D62-EB88-6F12-98DF-DBB40F64F95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1" name="Text Box 51">
          <a:extLst>
            <a:ext uri="{FF2B5EF4-FFF2-40B4-BE49-F238E27FC236}">
              <a16:creationId xmlns:a16="http://schemas.microsoft.com/office/drawing/2014/main" id="{100D0158-10A0-ED51-3064-EA46B2FFB18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2" name="Text Box 52">
          <a:extLst>
            <a:ext uri="{FF2B5EF4-FFF2-40B4-BE49-F238E27FC236}">
              <a16:creationId xmlns:a16="http://schemas.microsoft.com/office/drawing/2014/main" id="{0EA3DE50-62F6-04A1-12B7-DC126BD68B3C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3" name="Text Box 53">
          <a:extLst>
            <a:ext uri="{FF2B5EF4-FFF2-40B4-BE49-F238E27FC236}">
              <a16:creationId xmlns:a16="http://schemas.microsoft.com/office/drawing/2014/main" id="{A739D086-DB3A-6BFB-5EDA-70A60909CB7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4" name="Text Box 54">
          <a:extLst>
            <a:ext uri="{FF2B5EF4-FFF2-40B4-BE49-F238E27FC236}">
              <a16:creationId xmlns:a16="http://schemas.microsoft.com/office/drawing/2014/main" id="{EF24FD8E-E9E6-BF0C-0282-DE5C77C45DA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5" name="Text Box 55">
          <a:extLst>
            <a:ext uri="{FF2B5EF4-FFF2-40B4-BE49-F238E27FC236}">
              <a16:creationId xmlns:a16="http://schemas.microsoft.com/office/drawing/2014/main" id="{88E126B5-516D-B948-3ADD-B9577DD834D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6" name="Text Box 56">
          <a:extLst>
            <a:ext uri="{FF2B5EF4-FFF2-40B4-BE49-F238E27FC236}">
              <a16:creationId xmlns:a16="http://schemas.microsoft.com/office/drawing/2014/main" id="{586AF32D-C627-EEED-2E0A-5CE5330E8C5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7" name="Text Box 57">
          <a:extLst>
            <a:ext uri="{FF2B5EF4-FFF2-40B4-BE49-F238E27FC236}">
              <a16:creationId xmlns:a16="http://schemas.microsoft.com/office/drawing/2014/main" id="{5597E322-762F-B557-D012-1C1D5F29CF5C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8" name="Text Box 58">
          <a:extLst>
            <a:ext uri="{FF2B5EF4-FFF2-40B4-BE49-F238E27FC236}">
              <a16:creationId xmlns:a16="http://schemas.microsoft.com/office/drawing/2014/main" id="{8CC43D74-8691-764B-A09E-7AFC66CB0F0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399" name="Text Box 59">
          <a:extLst>
            <a:ext uri="{FF2B5EF4-FFF2-40B4-BE49-F238E27FC236}">
              <a16:creationId xmlns:a16="http://schemas.microsoft.com/office/drawing/2014/main" id="{0BD16CA7-3701-95C9-1B3D-532B1A5BE4B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0" name="Text Box 60">
          <a:extLst>
            <a:ext uri="{FF2B5EF4-FFF2-40B4-BE49-F238E27FC236}">
              <a16:creationId xmlns:a16="http://schemas.microsoft.com/office/drawing/2014/main" id="{DDE8CEDA-4BFB-8C14-42AA-FF07B264499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1" name="Text Box 61">
          <a:extLst>
            <a:ext uri="{FF2B5EF4-FFF2-40B4-BE49-F238E27FC236}">
              <a16:creationId xmlns:a16="http://schemas.microsoft.com/office/drawing/2014/main" id="{3F8172A4-8181-5F92-AEF4-A078AC5A1B8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2" name="Text Box 62">
          <a:extLst>
            <a:ext uri="{FF2B5EF4-FFF2-40B4-BE49-F238E27FC236}">
              <a16:creationId xmlns:a16="http://schemas.microsoft.com/office/drawing/2014/main" id="{BAF9FB72-E506-C995-984C-00A16A664B1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3" name="Text Box 63">
          <a:extLst>
            <a:ext uri="{FF2B5EF4-FFF2-40B4-BE49-F238E27FC236}">
              <a16:creationId xmlns:a16="http://schemas.microsoft.com/office/drawing/2014/main" id="{59C25515-CCC6-6976-1BAD-B2B21B42C04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4" name="Text Box 64">
          <a:extLst>
            <a:ext uri="{FF2B5EF4-FFF2-40B4-BE49-F238E27FC236}">
              <a16:creationId xmlns:a16="http://schemas.microsoft.com/office/drawing/2014/main" id="{DBDCC80D-3254-542D-B656-D4A8015E24C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5" name="Text Box 65">
          <a:extLst>
            <a:ext uri="{FF2B5EF4-FFF2-40B4-BE49-F238E27FC236}">
              <a16:creationId xmlns:a16="http://schemas.microsoft.com/office/drawing/2014/main" id="{C706265C-42D9-60EE-6A80-0FE9F1A77F1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6" name="Text Box 66">
          <a:extLst>
            <a:ext uri="{FF2B5EF4-FFF2-40B4-BE49-F238E27FC236}">
              <a16:creationId xmlns:a16="http://schemas.microsoft.com/office/drawing/2014/main" id="{458479BE-332F-3EF9-ABE6-0449B5F5FEE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7" name="Text Box 67">
          <a:extLst>
            <a:ext uri="{FF2B5EF4-FFF2-40B4-BE49-F238E27FC236}">
              <a16:creationId xmlns:a16="http://schemas.microsoft.com/office/drawing/2014/main" id="{96DDDD97-BDB9-1E0A-8244-469B5858B20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8" name="Text Box 68">
          <a:extLst>
            <a:ext uri="{FF2B5EF4-FFF2-40B4-BE49-F238E27FC236}">
              <a16:creationId xmlns:a16="http://schemas.microsoft.com/office/drawing/2014/main" id="{F2B92542-EF86-B678-3A8F-C5705348E6F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09" name="Text Box 69">
          <a:extLst>
            <a:ext uri="{FF2B5EF4-FFF2-40B4-BE49-F238E27FC236}">
              <a16:creationId xmlns:a16="http://schemas.microsoft.com/office/drawing/2014/main" id="{73059827-FA20-E5A2-E612-905CB76B487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10" name="Text Box 70">
          <a:extLst>
            <a:ext uri="{FF2B5EF4-FFF2-40B4-BE49-F238E27FC236}">
              <a16:creationId xmlns:a16="http://schemas.microsoft.com/office/drawing/2014/main" id="{70F3A722-56F4-9E29-28A2-7A7BFD6E3B3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11" name="Text Box 71">
          <a:extLst>
            <a:ext uri="{FF2B5EF4-FFF2-40B4-BE49-F238E27FC236}">
              <a16:creationId xmlns:a16="http://schemas.microsoft.com/office/drawing/2014/main" id="{B3A915FA-1F2F-BC44-79E8-D5ADEC3404CC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12" name="Text Box 72">
          <a:extLst>
            <a:ext uri="{FF2B5EF4-FFF2-40B4-BE49-F238E27FC236}">
              <a16:creationId xmlns:a16="http://schemas.microsoft.com/office/drawing/2014/main" id="{92ACF89C-07E6-4CE1-9A26-611AC33526F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11</xdr:row>
      <xdr:rowOff>95250</xdr:rowOff>
    </xdr:to>
    <xdr:sp macro="" textlink="">
      <xdr:nvSpPr>
        <xdr:cNvPr id="51714413" name="Text Box 73">
          <a:extLst>
            <a:ext uri="{FF2B5EF4-FFF2-40B4-BE49-F238E27FC236}">
              <a16:creationId xmlns:a16="http://schemas.microsoft.com/office/drawing/2014/main" id="{6815357A-1009-675B-C56F-5B74475B1C7F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14" name="Text Box 74">
          <a:extLst>
            <a:ext uri="{FF2B5EF4-FFF2-40B4-BE49-F238E27FC236}">
              <a16:creationId xmlns:a16="http://schemas.microsoft.com/office/drawing/2014/main" id="{D252AA6F-8002-75D1-504F-74AB8CE2598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15" name="Text Box 75">
          <a:extLst>
            <a:ext uri="{FF2B5EF4-FFF2-40B4-BE49-F238E27FC236}">
              <a16:creationId xmlns:a16="http://schemas.microsoft.com/office/drawing/2014/main" id="{19F868FD-C694-A379-DA39-6BA3830D10B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16" name="Text Box 76">
          <a:extLst>
            <a:ext uri="{FF2B5EF4-FFF2-40B4-BE49-F238E27FC236}">
              <a16:creationId xmlns:a16="http://schemas.microsoft.com/office/drawing/2014/main" id="{206349B5-BDC3-BD4D-D6B0-28CB8A0FEE5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17" name="Text Box 77">
          <a:extLst>
            <a:ext uri="{FF2B5EF4-FFF2-40B4-BE49-F238E27FC236}">
              <a16:creationId xmlns:a16="http://schemas.microsoft.com/office/drawing/2014/main" id="{ED72F973-30E0-A283-B5B8-3D8614CB0BC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18" name="Text Box 78">
          <a:extLst>
            <a:ext uri="{FF2B5EF4-FFF2-40B4-BE49-F238E27FC236}">
              <a16:creationId xmlns:a16="http://schemas.microsoft.com/office/drawing/2014/main" id="{D59A7F8B-97B0-3120-863A-2D07C9A0FE1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19" name="Text Box 79">
          <a:extLst>
            <a:ext uri="{FF2B5EF4-FFF2-40B4-BE49-F238E27FC236}">
              <a16:creationId xmlns:a16="http://schemas.microsoft.com/office/drawing/2014/main" id="{22C6F43F-ABCB-176F-E2DD-A01976DB943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0" name="Text Box 80">
          <a:extLst>
            <a:ext uri="{FF2B5EF4-FFF2-40B4-BE49-F238E27FC236}">
              <a16:creationId xmlns:a16="http://schemas.microsoft.com/office/drawing/2014/main" id="{EBF60883-2ECA-E6E5-A953-39D181C7BD1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1" name="Text Box 81">
          <a:extLst>
            <a:ext uri="{FF2B5EF4-FFF2-40B4-BE49-F238E27FC236}">
              <a16:creationId xmlns:a16="http://schemas.microsoft.com/office/drawing/2014/main" id="{7C8748E7-BD2B-34E2-3AC0-A01AEBF3ABF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2" name="Text Box 82">
          <a:extLst>
            <a:ext uri="{FF2B5EF4-FFF2-40B4-BE49-F238E27FC236}">
              <a16:creationId xmlns:a16="http://schemas.microsoft.com/office/drawing/2014/main" id="{B9DF271C-D94B-5C1D-E831-82A997CE478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3" name="Text Box 83">
          <a:extLst>
            <a:ext uri="{FF2B5EF4-FFF2-40B4-BE49-F238E27FC236}">
              <a16:creationId xmlns:a16="http://schemas.microsoft.com/office/drawing/2014/main" id="{1040114C-9D5D-51DC-7790-F50B7946505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4" name="Text Box 84">
          <a:extLst>
            <a:ext uri="{FF2B5EF4-FFF2-40B4-BE49-F238E27FC236}">
              <a16:creationId xmlns:a16="http://schemas.microsoft.com/office/drawing/2014/main" id="{5D2166C0-EE56-36B2-5435-8BE34F47916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5" name="Text Box 85">
          <a:extLst>
            <a:ext uri="{FF2B5EF4-FFF2-40B4-BE49-F238E27FC236}">
              <a16:creationId xmlns:a16="http://schemas.microsoft.com/office/drawing/2014/main" id="{22F038D4-16EC-A0AC-1ABB-09D08F48482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6" name="Text Box 86">
          <a:extLst>
            <a:ext uri="{FF2B5EF4-FFF2-40B4-BE49-F238E27FC236}">
              <a16:creationId xmlns:a16="http://schemas.microsoft.com/office/drawing/2014/main" id="{9ED2D768-2C6E-1867-7F70-7BD4EF42539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7" name="Text Box 87">
          <a:extLst>
            <a:ext uri="{FF2B5EF4-FFF2-40B4-BE49-F238E27FC236}">
              <a16:creationId xmlns:a16="http://schemas.microsoft.com/office/drawing/2014/main" id="{116D6587-9158-AF54-DC2E-83DDEF09D6E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8" name="Text Box 88">
          <a:extLst>
            <a:ext uri="{FF2B5EF4-FFF2-40B4-BE49-F238E27FC236}">
              <a16:creationId xmlns:a16="http://schemas.microsoft.com/office/drawing/2014/main" id="{77ED9EF9-016D-2CC6-4BF7-B58E76F7E83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29" name="Text Box 89">
          <a:extLst>
            <a:ext uri="{FF2B5EF4-FFF2-40B4-BE49-F238E27FC236}">
              <a16:creationId xmlns:a16="http://schemas.microsoft.com/office/drawing/2014/main" id="{6EBB4C6C-A6FD-6EE7-02AD-7E859A91CD4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30" name="Text Box 90">
          <a:extLst>
            <a:ext uri="{FF2B5EF4-FFF2-40B4-BE49-F238E27FC236}">
              <a16:creationId xmlns:a16="http://schemas.microsoft.com/office/drawing/2014/main" id="{EFE5F626-2618-5BF8-5D97-646EA24C96C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31" name="Text Box 91">
          <a:extLst>
            <a:ext uri="{FF2B5EF4-FFF2-40B4-BE49-F238E27FC236}">
              <a16:creationId xmlns:a16="http://schemas.microsoft.com/office/drawing/2014/main" id="{7C55C385-481E-5203-0025-645C7F5869F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32" name="Text Box 92">
          <a:extLst>
            <a:ext uri="{FF2B5EF4-FFF2-40B4-BE49-F238E27FC236}">
              <a16:creationId xmlns:a16="http://schemas.microsoft.com/office/drawing/2014/main" id="{7FAD1F1A-223E-237D-6D85-09FDB78E3CC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33" name="Text Box 93">
          <a:extLst>
            <a:ext uri="{FF2B5EF4-FFF2-40B4-BE49-F238E27FC236}">
              <a16:creationId xmlns:a16="http://schemas.microsoft.com/office/drawing/2014/main" id="{19F93EFD-2756-87E5-3D35-CBFAB80A1E8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34" name="Text Box 94">
          <a:extLst>
            <a:ext uri="{FF2B5EF4-FFF2-40B4-BE49-F238E27FC236}">
              <a16:creationId xmlns:a16="http://schemas.microsoft.com/office/drawing/2014/main" id="{62F2F029-7C6B-8328-5966-9F5963E2B07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35" name="Text Box 95">
          <a:extLst>
            <a:ext uri="{FF2B5EF4-FFF2-40B4-BE49-F238E27FC236}">
              <a16:creationId xmlns:a16="http://schemas.microsoft.com/office/drawing/2014/main" id="{8929E0D7-1C6C-4BEB-7DD5-06B1D0B307B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36" name="Text Box 96">
          <a:extLst>
            <a:ext uri="{FF2B5EF4-FFF2-40B4-BE49-F238E27FC236}">
              <a16:creationId xmlns:a16="http://schemas.microsoft.com/office/drawing/2014/main" id="{A7C72AA8-FCE4-E1B8-7DAE-FCBFB19DE3B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11</xdr:row>
      <xdr:rowOff>95250</xdr:rowOff>
    </xdr:to>
    <xdr:sp macro="" textlink="">
      <xdr:nvSpPr>
        <xdr:cNvPr id="51714437" name="Text Box 97">
          <a:extLst>
            <a:ext uri="{FF2B5EF4-FFF2-40B4-BE49-F238E27FC236}">
              <a16:creationId xmlns:a16="http://schemas.microsoft.com/office/drawing/2014/main" id="{CC62CE5D-971B-198A-7ACD-499FF31D934E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38" name="Text Box 98">
          <a:extLst>
            <a:ext uri="{FF2B5EF4-FFF2-40B4-BE49-F238E27FC236}">
              <a16:creationId xmlns:a16="http://schemas.microsoft.com/office/drawing/2014/main" id="{D5DA67AD-8228-F7C2-6E5E-030C239FF88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39" name="Text Box 99">
          <a:extLst>
            <a:ext uri="{FF2B5EF4-FFF2-40B4-BE49-F238E27FC236}">
              <a16:creationId xmlns:a16="http://schemas.microsoft.com/office/drawing/2014/main" id="{E99695F4-76DF-7DE4-C75E-A8B5F078270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0" name="Text Box 100">
          <a:extLst>
            <a:ext uri="{FF2B5EF4-FFF2-40B4-BE49-F238E27FC236}">
              <a16:creationId xmlns:a16="http://schemas.microsoft.com/office/drawing/2014/main" id="{10CBCA0F-E4CD-47ED-7C6B-C62686CB691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1" name="Text Box 101">
          <a:extLst>
            <a:ext uri="{FF2B5EF4-FFF2-40B4-BE49-F238E27FC236}">
              <a16:creationId xmlns:a16="http://schemas.microsoft.com/office/drawing/2014/main" id="{CFBDEC93-0D4A-DFDF-03DB-14815D534FDC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2" name="Text Box 102">
          <a:extLst>
            <a:ext uri="{FF2B5EF4-FFF2-40B4-BE49-F238E27FC236}">
              <a16:creationId xmlns:a16="http://schemas.microsoft.com/office/drawing/2014/main" id="{391A9DF8-1241-BA66-EE08-ED1BCC6304B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3" name="Text Box 103">
          <a:extLst>
            <a:ext uri="{FF2B5EF4-FFF2-40B4-BE49-F238E27FC236}">
              <a16:creationId xmlns:a16="http://schemas.microsoft.com/office/drawing/2014/main" id="{E3D465FD-E35C-7603-DF55-7910352A777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4" name="Text Box 104">
          <a:extLst>
            <a:ext uri="{FF2B5EF4-FFF2-40B4-BE49-F238E27FC236}">
              <a16:creationId xmlns:a16="http://schemas.microsoft.com/office/drawing/2014/main" id="{5B3D2AC2-648D-3532-8CDB-00C2C648A9F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5" name="Text Box 105">
          <a:extLst>
            <a:ext uri="{FF2B5EF4-FFF2-40B4-BE49-F238E27FC236}">
              <a16:creationId xmlns:a16="http://schemas.microsoft.com/office/drawing/2014/main" id="{8221153D-FAE0-E8D0-D302-4EBEE37ADCE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6" name="Text Box 106">
          <a:extLst>
            <a:ext uri="{FF2B5EF4-FFF2-40B4-BE49-F238E27FC236}">
              <a16:creationId xmlns:a16="http://schemas.microsoft.com/office/drawing/2014/main" id="{C5CA13AF-5976-C3A1-200F-72AB08CE254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7" name="Text Box 107">
          <a:extLst>
            <a:ext uri="{FF2B5EF4-FFF2-40B4-BE49-F238E27FC236}">
              <a16:creationId xmlns:a16="http://schemas.microsoft.com/office/drawing/2014/main" id="{D62B3823-A5E4-1420-F173-4D36B5E90E8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8" name="Text Box 108">
          <a:extLst>
            <a:ext uri="{FF2B5EF4-FFF2-40B4-BE49-F238E27FC236}">
              <a16:creationId xmlns:a16="http://schemas.microsoft.com/office/drawing/2014/main" id="{E2E2F3F0-3F8A-D828-472B-99DD92C5A4F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49" name="Text Box 109">
          <a:extLst>
            <a:ext uri="{FF2B5EF4-FFF2-40B4-BE49-F238E27FC236}">
              <a16:creationId xmlns:a16="http://schemas.microsoft.com/office/drawing/2014/main" id="{1B14EC59-1ED5-7951-4310-B7C8494A959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0" name="Text Box 110">
          <a:extLst>
            <a:ext uri="{FF2B5EF4-FFF2-40B4-BE49-F238E27FC236}">
              <a16:creationId xmlns:a16="http://schemas.microsoft.com/office/drawing/2014/main" id="{3FE85DCD-17DE-FBC6-DB8E-CB97E1446AB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1" name="Text Box 111">
          <a:extLst>
            <a:ext uri="{FF2B5EF4-FFF2-40B4-BE49-F238E27FC236}">
              <a16:creationId xmlns:a16="http://schemas.microsoft.com/office/drawing/2014/main" id="{E88BF0A5-40D1-60C5-A5D1-08E3F39E138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2" name="Text Box 112">
          <a:extLst>
            <a:ext uri="{FF2B5EF4-FFF2-40B4-BE49-F238E27FC236}">
              <a16:creationId xmlns:a16="http://schemas.microsoft.com/office/drawing/2014/main" id="{BBD4FCC8-1E91-3BAF-1C9D-66E9C01DD00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3" name="Text Box 113">
          <a:extLst>
            <a:ext uri="{FF2B5EF4-FFF2-40B4-BE49-F238E27FC236}">
              <a16:creationId xmlns:a16="http://schemas.microsoft.com/office/drawing/2014/main" id="{A5BFD1AC-A26F-3B1C-8758-251D26A82E7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4" name="Text Box 114">
          <a:extLst>
            <a:ext uri="{FF2B5EF4-FFF2-40B4-BE49-F238E27FC236}">
              <a16:creationId xmlns:a16="http://schemas.microsoft.com/office/drawing/2014/main" id="{16B0E1F0-7812-CB12-E86C-A683FF5AC9A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5" name="Text Box 115">
          <a:extLst>
            <a:ext uri="{FF2B5EF4-FFF2-40B4-BE49-F238E27FC236}">
              <a16:creationId xmlns:a16="http://schemas.microsoft.com/office/drawing/2014/main" id="{F1728646-6A7E-6808-B3B4-6F3A720B1BC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6" name="Text Box 116">
          <a:extLst>
            <a:ext uri="{FF2B5EF4-FFF2-40B4-BE49-F238E27FC236}">
              <a16:creationId xmlns:a16="http://schemas.microsoft.com/office/drawing/2014/main" id="{1B1F5789-6FFD-2451-230C-6FD2990F325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7" name="Text Box 117">
          <a:extLst>
            <a:ext uri="{FF2B5EF4-FFF2-40B4-BE49-F238E27FC236}">
              <a16:creationId xmlns:a16="http://schemas.microsoft.com/office/drawing/2014/main" id="{BB66FF84-626E-41B1-9CF0-90A1A100A75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8" name="Text Box 118">
          <a:extLst>
            <a:ext uri="{FF2B5EF4-FFF2-40B4-BE49-F238E27FC236}">
              <a16:creationId xmlns:a16="http://schemas.microsoft.com/office/drawing/2014/main" id="{47AE1AAC-B43B-F32C-CCF3-3887E4EFE98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59" name="Text Box 119">
          <a:extLst>
            <a:ext uri="{FF2B5EF4-FFF2-40B4-BE49-F238E27FC236}">
              <a16:creationId xmlns:a16="http://schemas.microsoft.com/office/drawing/2014/main" id="{8753DD5A-2DE9-D274-F76A-D2EC8A08CA1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60" name="Text Box 120">
          <a:extLst>
            <a:ext uri="{FF2B5EF4-FFF2-40B4-BE49-F238E27FC236}">
              <a16:creationId xmlns:a16="http://schemas.microsoft.com/office/drawing/2014/main" id="{1522482D-FE2F-7A19-DF92-23135ED7261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11</xdr:row>
      <xdr:rowOff>95250</xdr:rowOff>
    </xdr:to>
    <xdr:sp macro="" textlink="">
      <xdr:nvSpPr>
        <xdr:cNvPr id="51714461" name="Text Box 121">
          <a:extLst>
            <a:ext uri="{FF2B5EF4-FFF2-40B4-BE49-F238E27FC236}">
              <a16:creationId xmlns:a16="http://schemas.microsoft.com/office/drawing/2014/main" id="{01D4FB98-3537-FD0A-7B15-A69C349C4A20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62" name="Text Box 122">
          <a:extLst>
            <a:ext uri="{FF2B5EF4-FFF2-40B4-BE49-F238E27FC236}">
              <a16:creationId xmlns:a16="http://schemas.microsoft.com/office/drawing/2014/main" id="{05EE7D96-0038-21F9-4C82-A315EC8E05E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63" name="Text Box 123">
          <a:extLst>
            <a:ext uri="{FF2B5EF4-FFF2-40B4-BE49-F238E27FC236}">
              <a16:creationId xmlns:a16="http://schemas.microsoft.com/office/drawing/2014/main" id="{9E285D8C-190C-D4F7-3212-65BD3F5C3CD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64" name="Text Box 124">
          <a:extLst>
            <a:ext uri="{FF2B5EF4-FFF2-40B4-BE49-F238E27FC236}">
              <a16:creationId xmlns:a16="http://schemas.microsoft.com/office/drawing/2014/main" id="{59AD4D46-6068-DD5C-B28A-215211DEB94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65" name="Text Box 125">
          <a:extLst>
            <a:ext uri="{FF2B5EF4-FFF2-40B4-BE49-F238E27FC236}">
              <a16:creationId xmlns:a16="http://schemas.microsoft.com/office/drawing/2014/main" id="{D94042EB-1F38-CF01-A862-B949743E771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66" name="Text Box 126">
          <a:extLst>
            <a:ext uri="{FF2B5EF4-FFF2-40B4-BE49-F238E27FC236}">
              <a16:creationId xmlns:a16="http://schemas.microsoft.com/office/drawing/2014/main" id="{37B8B08F-CC1D-1778-7295-0FDA12EB606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67" name="Text Box 127">
          <a:extLst>
            <a:ext uri="{FF2B5EF4-FFF2-40B4-BE49-F238E27FC236}">
              <a16:creationId xmlns:a16="http://schemas.microsoft.com/office/drawing/2014/main" id="{62AC92E3-1BD5-15E9-3615-8E761739347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68" name="Text Box 128">
          <a:extLst>
            <a:ext uri="{FF2B5EF4-FFF2-40B4-BE49-F238E27FC236}">
              <a16:creationId xmlns:a16="http://schemas.microsoft.com/office/drawing/2014/main" id="{4555541A-12DF-EC43-2521-8F29D5473F1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69" name="Text Box 129">
          <a:extLst>
            <a:ext uri="{FF2B5EF4-FFF2-40B4-BE49-F238E27FC236}">
              <a16:creationId xmlns:a16="http://schemas.microsoft.com/office/drawing/2014/main" id="{A7908432-7013-71E9-481F-3BF961809C8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0" name="Text Box 130">
          <a:extLst>
            <a:ext uri="{FF2B5EF4-FFF2-40B4-BE49-F238E27FC236}">
              <a16:creationId xmlns:a16="http://schemas.microsoft.com/office/drawing/2014/main" id="{F78D9708-7857-9972-3DC1-4573A9DB1D2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1" name="Text Box 131">
          <a:extLst>
            <a:ext uri="{FF2B5EF4-FFF2-40B4-BE49-F238E27FC236}">
              <a16:creationId xmlns:a16="http://schemas.microsoft.com/office/drawing/2014/main" id="{17A16189-92D7-133D-AA7F-ECB4DF4E414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2" name="Text Box 132">
          <a:extLst>
            <a:ext uri="{FF2B5EF4-FFF2-40B4-BE49-F238E27FC236}">
              <a16:creationId xmlns:a16="http://schemas.microsoft.com/office/drawing/2014/main" id="{94B52C88-8E62-2D91-A500-0AD7828808F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3" name="Text Box 133">
          <a:extLst>
            <a:ext uri="{FF2B5EF4-FFF2-40B4-BE49-F238E27FC236}">
              <a16:creationId xmlns:a16="http://schemas.microsoft.com/office/drawing/2014/main" id="{5FE0C994-69BB-8DAD-F98F-6A1FA460319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4" name="Text Box 134">
          <a:extLst>
            <a:ext uri="{FF2B5EF4-FFF2-40B4-BE49-F238E27FC236}">
              <a16:creationId xmlns:a16="http://schemas.microsoft.com/office/drawing/2014/main" id="{CB4DC0F8-FFEC-50C8-280A-A5D43016D2B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5" name="Text Box 135">
          <a:extLst>
            <a:ext uri="{FF2B5EF4-FFF2-40B4-BE49-F238E27FC236}">
              <a16:creationId xmlns:a16="http://schemas.microsoft.com/office/drawing/2014/main" id="{22244C9D-3DE9-384D-0987-FBD2A30A0DC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6" name="Text Box 136">
          <a:extLst>
            <a:ext uri="{FF2B5EF4-FFF2-40B4-BE49-F238E27FC236}">
              <a16:creationId xmlns:a16="http://schemas.microsoft.com/office/drawing/2014/main" id="{C67A896A-221B-D4AD-60AA-C5A02561056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7" name="Text Box 137">
          <a:extLst>
            <a:ext uri="{FF2B5EF4-FFF2-40B4-BE49-F238E27FC236}">
              <a16:creationId xmlns:a16="http://schemas.microsoft.com/office/drawing/2014/main" id="{ED4DB185-C311-406A-9D63-D5F0313ED84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8" name="Text Box 138">
          <a:extLst>
            <a:ext uri="{FF2B5EF4-FFF2-40B4-BE49-F238E27FC236}">
              <a16:creationId xmlns:a16="http://schemas.microsoft.com/office/drawing/2014/main" id="{1EB68188-1799-53B8-9C36-714828E3376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79" name="Text Box 139">
          <a:extLst>
            <a:ext uri="{FF2B5EF4-FFF2-40B4-BE49-F238E27FC236}">
              <a16:creationId xmlns:a16="http://schemas.microsoft.com/office/drawing/2014/main" id="{F815398C-AEA0-ABD4-0772-453257B7A5E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80" name="Text Box 140">
          <a:extLst>
            <a:ext uri="{FF2B5EF4-FFF2-40B4-BE49-F238E27FC236}">
              <a16:creationId xmlns:a16="http://schemas.microsoft.com/office/drawing/2014/main" id="{F09441EF-5219-968D-D06A-F67D97DEC4F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81" name="Text Box 141">
          <a:extLst>
            <a:ext uri="{FF2B5EF4-FFF2-40B4-BE49-F238E27FC236}">
              <a16:creationId xmlns:a16="http://schemas.microsoft.com/office/drawing/2014/main" id="{F58F34F7-236F-F8DD-0BFA-C6263D84033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82" name="Text Box 142">
          <a:extLst>
            <a:ext uri="{FF2B5EF4-FFF2-40B4-BE49-F238E27FC236}">
              <a16:creationId xmlns:a16="http://schemas.microsoft.com/office/drawing/2014/main" id="{E8374901-3BF6-33E9-2884-E8FE3D9E413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83" name="Text Box 143">
          <a:extLst>
            <a:ext uri="{FF2B5EF4-FFF2-40B4-BE49-F238E27FC236}">
              <a16:creationId xmlns:a16="http://schemas.microsoft.com/office/drawing/2014/main" id="{3F4F423A-CBD5-B26A-35D8-E28AEB27591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11</xdr:row>
      <xdr:rowOff>95250</xdr:rowOff>
    </xdr:to>
    <xdr:sp macro="" textlink="">
      <xdr:nvSpPr>
        <xdr:cNvPr id="51714484" name="Text Box 144">
          <a:extLst>
            <a:ext uri="{FF2B5EF4-FFF2-40B4-BE49-F238E27FC236}">
              <a16:creationId xmlns:a16="http://schemas.microsoft.com/office/drawing/2014/main" id="{3CE7B687-03EF-071A-803C-D8B81461B54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11</xdr:row>
      <xdr:rowOff>95250</xdr:rowOff>
    </xdr:to>
    <xdr:sp macro="" textlink="">
      <xdr:nvSpPr>
        <xdr:cNvPr id="51714485" name="Text Box 145">
          <a:extLst>
            <a:ext uri="{FF2B5EF4-FFF2-40B4-BE49-F238E27FC236}">
              <a16:creationId xmlns:a16="http://schemas.microsoft.com/office/drawing/2014/main" id="{3531CEC9-3FB2-7AE9-6558-E2BC17298356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86" name="Text Box 2">
          <a:extLst>
            <a:ext uri="{FF2B5EF4-FFF2-40B4-BE49-F238E27FC236}">
              <a16:creationId xmlns:a16="http://schemas.microsoft.com/office/drawing/2014/main" id="{1E69A578-EF4C-EE48-4399-B347AAAAD83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87" name="Text Box 3">
          <a:extLst>
            <a:ext uri="{FF2B5EF4-FFF2-40B4-BE49-F238E27FC236}">
              <a16:creationId xmlns:a16="http://schemas.microsoft.com/office/drawing/2014/main" id="{E752C12B-8783-8539-A8E1-EF943BE41B6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88" name="Text Box 4">
          <a:extLst>
            <a:ext uri="{FF2B5EF4-FFF2-40B4-BE49-F238E27FC236}">
              <a16:creationId xmlns:a16="http://schemas.microsoft.com/office/drawing/2014/main" id="{2912622A-952D-33BA-A04F-B405125C613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89" name="Text Box 5">
          <a:extLst>
            <a:ext uri="{FF2B5EF4-FFF2-40B4-BE49-F238E27FC236}">
              <a16:creationId xmlns:a16="http://schemas.microsoft.com/office/drawing/2014/main" id="{A7D87AE1-35FD-9442-4B4C-27D46804570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0" name="Text Box 6">
          <a:extLst>
            <a:ext uri="{FF2B5EF4-FFF2-40B4-BE49-F238E27FC236}">
              <a16:creationId xmlns:a16="http://schemas.microsoft.com/office/drawing/2014/main" id="{DEEFE2A2-1F31-0DB8-6161-B815652CB94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1" name="Text Box 7">
          <a:extLst>
            <a:ext uri="{FF2B5EF4-FFF2-40B4-BE49-F238E27FC236}">
              <a16:creationId xmlns:a16="http://schemas.microsoft.com/office/drawing/2014/main" id="{CB20787B-4B3B-5B39-D372-AF5B29542B0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2" name="Text Box 8">
          <a:extLst>
            <a:ext uri="{FF2B5EF4-FFF2-40B4-BE49-F238E27FC236}">
              <a16:creationId xmlns:a16="http://schemas.microsoft.com/office/drawing/2014/main" id="{B6DBCA6A-784C-7CE6-DEF7-9C78E76490C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3" name="Text Box 9">
          <a:extLst>
            <a:ext uri="{FF2B5EF4-FFF2-40B4-BE49-F238E27FC236}">
              <a16:creationId xmlns:a16="http://schemas.microsoft.com/office/drawing/2014/main" id="{B9012E85-9F29-8A88-4E50-D556339E914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4" name="Text Box 10">
          <a:extLst>
            <a:ext uri="{FF2B5EF4-FFF2-40B4-BE49-F238E27FC236}">
              <a16:creationId xmlns:a16="http://schemas.microsoft.com/office/drawing/2014/main" id="{A06E57E1-7F06-73DB-C0E1-525121FF515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5" name="Text Box 11">
          <a:extLst>
            <a:ext uri="{FF2B5EF4-FFF2-40B4-BE49-F238E27FC236}">
              <a16:creationId xmlns:a16="http://schemas.microsoft.com/office/drawing/2014/main" id="{723D11EA-E8E2-D822-400C-47210665EF1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6" name="Text Box 12">
          <a:extLst>
            <a:ext uri="{FF2B5EF4-FFF2-40B4-BE49-F238E27FC236}">
              <a16:creationId xmlns:a16="http://schemas.microsoft.com/office/drawing/2014/main" id="{5C7E5BA1-062C-7361-21E0-4236430BAD9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7" name="Text Box 13">
          <a:extLst>
            <a:ext uri="{FF2B5EF4-FFF2-40B4-BE49-F238E27FC236}">
              <a16:creationId xmlns:a16="http://schemas.microsoft.com/office/drawing/2014/main" id="{0FEB7CC0-8753-7565-762A-390106FD8C1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8" name="Text Box 14">
          <a:extLst>
            <a:ext uri="{FF2B5EF4-FFF2-40B4-BE49-F238E27FC236}">
              <a16:creationId xmlns:a16="http://schemas.microsoft.com/office/drawing/2014/main" id="{8CC13E28-7444-4D01-FC89-B16916DB0C1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499" name="Text Box 15">
          <a:extLst>
            <a:ext uri="{FF2B5EF4-FFF2-40B4-BE49-F238E27FC236}">
              <a16:creationId xmlns:a16="http://schemas.microsoft.com/office/drawing/2014/main" id="{0361FC85-AA5E-5046-BFD0-C51DE1D43EA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00" name="Text Box 16">
          <a:extLst>
            <a:ext uri="{FF2B5EF4-FFF2-40B4-BE49-F238E27FC236}">
              <a16:creationId xmlns:a16="http://schemas.microsoft.com/office/drawing/2014/main" id="{5BA4B568-1ED4-7D22-0753-8A7C84FDFD9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01" name="Text Box 17">
          <a:extLst>
            <a:ext uri="{FF2B5EF4-FFF2-40B4-BE49-F238E27FC236}">
              <a16:creationId xmlns:a16="http://schemas.microsoft.com/office/drawing/2014/main" id="{542A8F73-4BC6-B466-FE52-8577BCC0A39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02" name="Text Box 18">
          <a:extLst>
            <a:ext uri="{FF2B5EF4-FFF2-40B4-BE49-F238E27FC236}">
              <a16:creationId xmlns:a16="http://schemas.microsoft.com/office/drawing/2014/main" id="{07099E71-9C4E-1FC8-676F-8E109241758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03" name="Text Box 19">
          <a:extLst>
            <a:ext uri="{FF2B5EF4-FFF2-40B4-BE49-F238E27FC236}">
              <a16:creationId xmlns:a16="http://schemas.microsoft.com/office/drawing/2014/main" id="{45D1A918-6321-DB79-E0ED-8620840F661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04" name="Text Box 20">
          <a:extLst>
            <a:ext uri="{FF2B5EF4-FFF2-40B4-BE49-F238E27FC236}">
              <a16:creationId xmlns:a16="http://schemas.microsoft.com/office/drawing/2014/main" id="{75B12628-1176-BB25-4654-A153B9A637F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05" name="Text Box 21">
          <a:extLst>
            <a:ext uri="{FF2B5EF4-FFF2-40B4-BE49-F238E27FC236}">
              <a16:creationId xmlns:a16="http://schemas.microsoft.com/office/drawing/2014/main" id="{EB397C4F-8DF7-4D8D-5D65-920DB65F5E0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06" name="Text Box 22">
          <a:extLst>
            <a:ext uri="{FF2B5EF4-FFF2-40B4-BE49-F238E27FC236}">
              <a16:creationId xmlns:a16="http://schemas.microsoft.com/office/drawing/2014/main" id="{5F81252E-3253-4A20-CB09-9302135B989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07" name="Text Box 23">
          <a:extLst>
            <a:ext uri="{FF2B5EF4-FFF2-40B4-BE49-F238E27FC236}">
              <a16:creationId xmlns:a16="http://schemas.microsoft.com/office/drawing/2014/main" id="{00DC8BD3-8A26-04DF-338E-2536EA622B0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08" name="Text Box 24">
          <a:extLst>
            <a:ext uri="{FF2B5EF4-FFF2-40B4-BE49-F238E27FC236}">
              <a16:creationId xmlns:a16="http://schemas.microsoft.com/office/drawing/2014/main" id="{D5FDB729-32E5-8D50-6951-C4E31B65072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200025</xdr:rowOff>
    </xdr:to>
    <xdr:sp macro="" textlink="">
      <xdr:nvSpPr>
        <xdr:cNvPr id="51714509" name="Text Box 25">
          <a:extLst>
            <a:ext uri="{FF2B5EF4-FFF2-40B4-BE49-F238E27FC236}">
              <a16:creationId xmlns:a16="http://schemas.microsoft.com/office/drawing/2014/main" id="{26529F9F-FF19-BFB2-67A1-5B42A07B0840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0" name="Text Box 26">
          <a:extLst>
            <a:ext uri="{FF2B5EF4-FFF2-40B4-BE49-F238E27FC236}">
              <a16:creationId xmlns:a16="http://schemas.microsoft.com/office/drawing/2014/main" id="{D339F1AA-9C3F-784F-0B09-68524C83B84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1" name="Text Box 27">
          <a:extLst>
            <a:ext uri="{FF2B5EF4-FFF2-40B4-BE49-F238E27FC236}">
              <a16:creationId xmlns:a16="http://schemas.microsoft.com/office/drawing/2014/main" id="{C4283C3E-89AA-998D-5600-7D1FE015F41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2" name="Text Box 28">
          <a:extLst>
            <a:ext uri="{FF2B5EF4-FFF2-40B4-BE49-F238E27FC236}">
              <a16:creationId xmlns:a16="http://schemas.microsoft.com/office/drawing/2014/main" id="{D31CEAA5-5960-AD11-FEA0-5998E24AD5F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3" name="Text Box 29">
          <a:extLst>
            <a:ext uri="{FF2B5EF4-FFF2-40B4-BE49-F238E27FC236}">
              <a16:creationId xmlns:a16="http://schemas.microsoft.com/office/drawing/2014/main" id="{E813EB5D-D519-01F6-138E-8326F18A0D5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4" name="Text Box 30">
          <a:extLst>
            <a:ext uri="{FF2B5EF4-FFF2-40B4-BE49-F238E27FC236}">
              <a16:creationId xmlns:a16="http://schemas.microsoft.com/office/drawing/2014/main" id="{A9ABAF96-AC24-C7D8-A619-E135EC169B2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5" name="Text Box 31">
          <a:extLst>
            <a:ext uri="{FF2B5EF4-FFF2-40B4-BE49-F238E27FC236}">
              <a16:creationId xmlns:a16="http://schemas.microsoft.com/office/drawing/2014/main" id="{0900FAA8-5D37-F2A4-FA89-41B5B309DF4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6" name="Text Box 32">
          <a:extLst>
            <a:ext uri="{FF2B5EF4-FFF2-40B4-BE49-F238E27FC236}">
              <a16:creationId xmlns:a16="http://schemas.microsoft.com/office/drawing/2014/main" id="{403FFDCA-60CF-19B8-75AD-460C226070C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7" name="Text Box 33">
          <a:extLst>
            <a:ext uri="{FF2B5EF4-FFF2-40B4-BE49-F238E27FC236}">
              <a16:creationId xmlns:a16="http://schemas.microsoft.com/office/drawing/2014/main" id="{54E5928F-6D87-6997-B64D-71EB6272DFB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8" name="Text Box 34">
          <a:extLst>
            <a:ext uri="{FF2B5EF4-FFF2-40B4-BE49-F238E27FC236}">
              <a16:creationId xmlns:a16="http://schemas.microsoft.com/office/drawing/2014/main" id="{AAEA341B-5CF2-8C3F-A35A-1E96F682016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19" name="Text Box 35">
          <a:extLst>
            <a:ext uri="{FF2B5EF4-FFF2-40B4-BE49-F238E27FC236}">
              <a16:creationId xmlns:a16="http://schemas.microsoft.com/office/drawing/2014/main" id="{74F46134-B1F6-F5C0-B286-B680C668E45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0" name="Text Box 36">
          <a:extLst>
            <a:ext uri="{FF2B5EF4-FFF2-40B4-BE49-F238E27FC236}">
              <a16:creationId xmlns:a16="http://schemas.microsoft.com/office/drawing/2014/main" id="{289B3C48-C2FF-FE65-4B89-3877295E14F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1" name="Text Box 37">
          <a:extLst>
            <a:ext uri="{FF2B5EF4-FFF2-40B4-BE49-F238E27FC236}">
              <a16:creationId xmlns:a16="http://schemas.microsoft.com/office/drawing/2014/main" id="{5D36BEF3-7256-26B1-7D4D-7E49AF2C87B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2" name="Text Box 38">
          <a:extLst>
            <a:ext uri="{FF2B5EF4-FFF2-40B4-BE49-F238E27FC236}">
              <a16:creationId xmlns:a16="http://schemas.microsoft.com/office/drawing/2014/main" id="{6927B2FA-0475-27F3-56BB-C65693C4A92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3" name="Text Box 39">
          <a:extLst>
            <a:ext uri="{FF2B5EF4-FFF2-40B4-BE49-F238E27FC236}">
              <a16:creationId xmlns:a16="http://schemas.microsoft.com/office/drawing/2014/main" id="{7532E1E5-B3A3-7DAA-66E7-BDC4F356BF1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4" name="Text Box 40">
          <a:extLst>
            <a:ext uri="{FF2B5EF4-FFF2-40B4-BE49-F238E27FC236}">
              <a16:creationId xmlns:a16="http://schemas.microsoft.com/office/drawing/2014/main" id="{9EA13F61-A5D6-705F-74A7-80018141949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5" name="Text Box 41">
          <a:extLst>
            <a:ext uri="{FF2B5EF4-FFF2-40B4-BE49-F238E27FC236}">
              <a16:creationId xmlns:a16="http://schemas.microsoft.com/office/drawing/2014/main" id="{167A2916-7652-F112-165C-E92E1566B35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6" name="Text Box 42">
          <a:extLst>
            <a:ext uri="{FF2B5EF4-FFF2-40B4-BE49-F238E27FC236}">
              <a16:creationId xmlns:a16="http://schemas.microsoft.com/office/drawing/2014/main" id="{BEB1CBC4-A1C0-F1D1-F28A-596E92D2E35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7" name="Text Box 43">
          <a:extLst>
            <a:ext uri="{FF2B5EF4-FFF2-40B4-BE49-F238E27FC236}">
              <a16:creationId xmlns:a16="http://schemas.microsoft.com/office/drawing/2014/main" id="{4C11AF17-3007-57AE-EEB6-9CC5EBD83D3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8" name="Text Box 44">
          <a:extLst>
            <a:ext uri="{FF2B5EF4-FFF2-40B4-BE49-F238E27FC236}">
              <a16:creationId xmlns:a16="http://schemas.microsoft.com/office/drawing/2014/main" id="{5D2DBA69-E2B1-BFE1-0F99-A08C2986377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29" name="Text Box 45">
          <a:extLst>
            <a:ext uri="{FF2B5EF4-FFF2-40B4-BE49-F238E27FC236}">
              <a16:creationId xmlns:a16="http://schemas.microsoft.com/office/drawing/2014/main" id="{811D068F-A62F-853A-A9AA-9A5C5C5EC9C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30" name="Text Box 46">
          <a:extLst>
            <a:ext uri="{FF2B5EF4-FFF2-40B4-BE49-F238E27FC236}">
              <a16:creationId xmlns:a16="http://schemas.microsoft.com/office/drawing/2014/main" id="{1231B472-11AE-20F7-591E-914554D8656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31" name="Text Box 47">
          <a:extLst>
            <a:ext uri="{FF2B5EF4-FFF2-40B4-BE49-F238E27FC236}">
              <a16:creationId xmlns:a16="http://schemas.microsoft.com/office/drawing/2014/main" id="{48FC4253-FEEF-0ABC-136D-692A913A2B3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32" name="Text Box 48">
          <a:extLst>
            <a:ext uri="{FF2B5EF4-FFF2-40B4-BE49-F238E27FC236}">
              <a16:creationId xmlns:a16="http://schemas.microsoft.com/office/drawing/2014/main" id="{EF2AD3A8-E4FC-94AF-17EE-A8181C940A4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200025</xdr:rowOff>
    </xdr:to>
    <xdr:sp macro="" textlink="">
      <xdr:nvSpPr>
        <xdr:cNvPr id="51714533" name="Text Box 49">
          <a:extLst>
            <a:ext uri="{FF2B5EF4-FFF2-40B4-BE49-F238E27FC236}">
              <a16:creationId xmlns:a16="http://schemas.microsoft.com/office/drawing/2014/main" id="{62E9492F-2F28-0E3C-7F0F-E745AE21A87B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34" name="Text Box 50">
          <a:extLst>
            <a:ext uri="{FF2B5EF4-FFF2-40B4-BE49-F238E27FC236}">
              <a16:creationId xmlns:a16="http://schemas.microsoft.com/office/drawing/2014/main" id="{11452819-C763-1284-CA3E-1895D21880F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35" name="Text Box 51">
          <a:extLst>
            <a:ext uri="{FF2B5EF4-FFF2-40B4-BE49-F238E27FC236}">
              <a16:creationId xmlns:a16="http://schemas.microsoft.com/office/drawing/2014/main" id="{C9A6E3F0-163C-7B51-7928-DA05AB04BF6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36" name="Text Box 52">
          <a:extLst>
            <a:ext uri="{FF2B5EF4-FFF2-40B4-BE49-F238E27FC236}">
              <a16:creationId xmlns:a16="http://schemas.microsoft.com/office/drawing/2014/main" id="{9072A61A-B68A-BECC-C2DB-C44C667871D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37" name="Text Box 53">
          <a:extLst>
            <a:ext uri="{FF2B5EF4-FFF2-40B4-BE49-F238E27FC236}">
              <a16:creationId xmlns:a16="http://schemas.microsoft.com/office/drawing/2014/main" id="{072E772B-7DD6-4527-FC5E-776C6D70377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38" name="Text Box 54">
          <a:extLst>
            <a:ext uri="{FF2B5EF4-FFF2-40B4-BE49-F238E27FC236}">
              <a16:creationId xmlns:a16="http://schemas.microsoft.com/office/drawing/2014/main" id="{A148E947-4EFC-E533-5C65-9638B2AE198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39" name="Text Box 55">
          <a:extLst>
            <a:ext uri="{FF2B5EF4-FFF2-40B4-BE49-F238E27FC236}">
              <a16:creationId xmlns:a16="http://schemas.microsoft.com/office/drawing/2014/main" id="{D984DEA7-36C0-DAB4-24D5-0D245C4989D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0" name="Text Box 56">
          <a:extLst>
            <a:ext uri="{FF2B5EF4-FFF2-40B4-BE49-F238E27FC236}">
              <a16:creationId xmlns:a16="http://schemas.microsoft.com/office/drawing/2014/main" id="{84894E0C-548D-C31E-3F98-8C2BA5D1300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1" name="Text Box 57">
          <a:extLst>
            <a:ext uri="{FF2B5EF4-FFF2-40B4-BE49-F238E27FC236}">
              <a16:creationId xmlns:a16="http://schemas.microsoft.com/office/drawing/2014/main" id="{378C0B0B-7E6A-7151-83B7-1B3E791396A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2" name="Text Box 58">
          <a:extLst>
            <a:ext uri="{FF2B5EF4-FFF2-40B4-BE49-F238E27FC236}">
              <a16:creationId xmlns:a16="http://schemas.microsoft.com/office/drawing/2014/main" id="{F6E595CC-04F8-C957-70C1-EC4D83D03CA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3" name="Text Box 59">
          <a:extLst>
            <a:ext uri="{FF2B5EF4-FFF2-40B4-BE49-F238E27FC236}">
              <a16:creationId xmlns:a16="http://schemas.microsoft.com/office/drawing/2014/main" id="{E8D4ADA9-8689-C71E-B531-2E52C9D731D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4" name="Text Box 60">
          <a:extLst>
            <a:ext uri="{FF2B5EF4-FFF2-40B4-BE49-F238E27FC236}">
              <a16:creationId xmlns:a16="http://schemas.microsoft.com/office/drawing/2014/main" id="{DED10EF2-3B2E-5700-AAFA-5C6A09D5A12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5" name="Text Box 61">
          <a:extLst>
            <a:ext uri="{FF2B5EF4-FFF2-40B4-BE49-F238E27FC236}">
              <a16:creationId xmlns:a16="http://schemas.microsoft.com/office/drawing/2014/main" id="{7C0BCE14-C2E2-E218-7550-7D4A569B208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6" name="Text Box 62">
          <a:extLst>
            <a:ext uri="{FF2B5EF4-FFF2-40B4-BE49-F238E27FC236}">
              <a16:creationId xmlns:a16="http://schemas.microsoft.com/office/drawing/2014/main" id="{69EEE461-FA9B-6DAA-041A-B5AD006B941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7" name="Text Box 63">
          <a:extLst>
            <a:ext uri="{FF2B5EF4-FFF2-40B4-BE49-F238E27FC236}">
              <a16:creationId xmlns:a16="http://schemas.microsoft.com/office/drawing/2014/main" id="{1891C008-4881-B6B6-01F5-A749C8473F1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8" name="Text Box 64">
          <a:extLst>
            <a:ext uri="{FF2B5EF4-FFF2-40B4-BE49-F238E27FC236}">
              <a16:creationId xmlns:a16="http://schemas.microsoft.com/office/drawing/2014/main" id="{71F6FE51-0B83-7053-4B7C-CDBC5FE3F61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49" name="Text Box 65">
          <a:extLst>
            <a:ext uri="{FF2B5EF4-FFF2-40B4-BE49-F238E27FC236}">
              <a16:creationId xmlns:a16="http://schemas.microsoft.com/office/drawing/2014/main" id="{6414C0F6-4E9C-179B-F5A7-37A4BA6CF12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50" name="Text Box 66">
          <a:extLst>
            <a:ext uri="{FF2B5EF4-FFF2-40B4-BE49-F238E27FC236}">
              <a16:creationId xmlns:a16="http://schemas.microsoft.com/office/drawing/2014/main" id="{12681024-796C-DD19-BF85-1CF29CD08A7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51" name="Text Box 67">
          <a:extLst>
            <a:ext uri="{FF2B5EF4-FFF2-40B4-BE49-F238E27FC236}">
              <a16:creationId xmlns:a16="http://schemas.microsoft.com/office/drawing/2014/main" id="{0C6785FB-FC11-726B-80D9-35A31DC41D8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52" name="Text Box 68">
          <a:extLst>
            <a:ext uri="{FF2B5EF4-FFF2-40B4-BE49-F238E27FC236}">
              <a16:creationId xmlns:a16="http://schemas.microsoft.com/office/drawing/2014/main" id="{5E299FD8-9E40-4C74-0732-19B9D73FF58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53" name="Text Box 69">
          <a:extLst>
            <a:ext uri="{FF2B5EF4-FFF2-40B4-BE49-F238E27FC236}">
              <a16:creationId xmlns:a16="http://schemas.microsoft.com/office/drawing/2014/main" id="{1BDE5CCA-0A99-181A-796B-A2AD79B6681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54" name="Text Box 70">
          <a:extLst>
            <a:ext uri="{FF2B5EF4-FFF2-40B4-BE49-F238E27FC236}">
              <a16:creationId xmlns:a16="http://schemas.microsoft.com/office/drawing/2014/main" id="{8A5D4CDE-09DD-631C-C774-EDD9DED54A9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55" name="Text Box 71">
          <a:extLst>
            <a:ext uri="{FF2B5EF4-FFF2-40B4-BE49-F238E27FC236}">
              <a16:creationId xmlns:a16="http://schemas.microsoft.com/office/drawing/2014/main" id="{05A449C9-9030-5D89-3B1A-76E35054A1FC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56" name="Text Box 72">
          <a:extLst>
            <a:ext uri="{FF2B5EF4-FFF2-40B4-BE49-F238E27FC236}">
              <a16:creationId xmlns:a16="http://schemas.microsoft.com/office/drawing/2014/main" id="{27995312-D84D-CF79-E89C-EADD67DFBA8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200025</xdr:rowOff>
    </xdr:to>
    <xdr:sp macro="" textlink="">
      <xdr:nvSpPr>
        <xdr:cNvPr id="51714557" name="Text Box 73">
          <a:extLst>
            <a:ext uri="{FF2B5EF4-FFF2-40B4-BE49-F238E27FC236}">
              <a16:creationId xmlns:a16="http://schemas.microsoft.com/office/drawing/2014/main" id="{9B3C7AF2-88C3-A069-2FB4-8D460ECF2259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58" name="Text Box 74">
          <a:extLst>
            <a:ext uri="{FF2B5EF4-FFF2-40B4-BE49-F238E27FC236}">
              <a16:creationId xmlns:a16="http://schemas.microsoft.com/office/drawing/2014/main" id="{4EF1C665-0C98-B4D9-8C33-67BE941D6567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59" name="Text Box 75">
          <a:extLst>
            <a:ext uri="{FF2B5EF4-FFF2-40B4-BE49-F238E27FC236}">
              <a16:creationId xmlns:a16="http://schemas.microsoft.com/office/drawing/2014/main" id="{B20E37D3-833E-0FCE-D628-502E731713D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0" name="Text Box 76">
          <a:extLst>
            <a:ext uri="{FF2B5EF4-FFF2-40B4-BE49-F238E27FC236}">
              <a16:creationId xmlns:a16="http://schemas.microsoft.com/office/drawing/2014/main" id="{3D18F066-CF59-3FF8-3532-773BF14E294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1" name="Text Box 77">
          <a:extLst>
            <a:ext uri="{FF2B5EF4-FFF2-40B4-BE49-F238E27FC236}">
              <a16:creationId xmlns:a16="http://schemas.microsoft.com/office/drawing/2014/main" id="{DED204D9-B438-7C98-2E48-0C153992643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2" name="Text Box 78">
          <a:extLst>
            <a:ext uri="{FF2B5EF4-FFF2-40B4-BE49-F238E27FC236}">
              <a16:creationId xmlns:a16="http://schemas.microsoft.com/office/drawing/2014/main" id="{D6ED16E3-FD72-50A3-0F69-ECD19E244C5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3" name="Text Box 79">
          <a:extLst>
            <a:ext uri="{FF2B5EF4-FFF2-40B4-BE49-F238E27FC236}">
              <a16:creationId xmlns:a16="http://schemas.microsoft.com/office/drawing/2014/main" id="{D3F5D0FB-B014-F41D-EE03-3701C894A63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4" name="Text Box 80">
          <a:extLst>
            <a:ext uri="{FF2B5EF4-FFF2-40B4-BE49-F238E27FC236}">
              <a16:creationId xmlns:a16="http://schemas.microsoft.com/office/drawing/2014/main" id="{B2CC1040-2602-A28A-D1F3-3D38482CB2E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5" name="Text Box 81">
          <a:extLst>
            <a:ext uri="{FF2B5EF4-FFF2-40B4-BE49-F238E27FC236}">
              <a16:creationId xmlns:a16="http://schemas.microsoft.com/office/drawing/2014/main" id="{64F57AB0-AF1A-A959-3A6A-0713DC982F6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6" name="Text Box 82">
          <a:extLst>
            <a:ext uri="{FF2B5EF4-FFF2-40B4-BE49-F238E27FC236}">
              <a16:creationId xmlns:a16="http://schemas.microsoft.com/office/drawing/2014/main" id="{F510461D-E1B5-53CB-7581-26E12F2E126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7" name="Text Box 83">
          <a:extLst>
            <a:ext uri="{FF2B5EF4-FFF2-40B4-BE49-F238E27FC236}">
              <a16:creationId xmlns:a16="http://schemas.microsoft.com/office/drawing/2014/main" id="{CF3BD7D3-E8BF-6FF2-5B3F-D9774EFCA43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8" name="Text Box 84">
          <a:extLst>
            <a:ext uri="{FF2B5EF4-FFF2-40B4-BE49-F238E27FC236}">
              <a16:creationId xmlns:a16="http://schemas.microsoft.com/office/drawing/2014/main" id="{F6AD202D-FFA6-52B3-53B2-B63A1B027D1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69" name="Text Box 85">
          <a:extLst>
            <a:ext uri="{FF2B5EF4-FFF2-40B4-BE49-F238E27FC236}">
              <a16:creationId xmlns:a16="http://schemas.microsoft.com/office/drawing/2014/main" id="{8C5194A9-CA45-4360-6C5F-E047F9F4981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0" name="Text Box 86">
          <a:extLst>
            <a:ext uri="{FF2B5EF4-FFF2-40B4-BE49-F238E27FC236}">
              <a16:creationId xmlns:a16="http://schemas.microsoft.com/office/drawing/2014/main" id="{969CF11E-F422-F8C7-20FD-0BFB831BD51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1" name="Text Box 87">
          <a:extLst>
            <a:ext uri="{FF2B5EF4-FFF2-40B4-BE49-F238E27FC236}">
              <a16:creationId xmlns:a16="http://schemas.microsoft.com/office/drawing/2014/main" id="{971C1959-D38A-9602-2905-177A44DF6C0C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2" name="Text Box 88">
          <a:extLst>
            <a:ext uri="{FF2B5EF4-FFF2-40B4-BE49-F238E27FC236}">
              <a16:creationId xmlns:a16="http://schemas.microsoft.com/office/drawing/2014/main" id="{9FDDF6D9-BA6F-AD83-AAB6-7E41659B6DD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3" name="Text Box 89">
          <a:extLst>
            <a:ext uri="{FF2B5EF4-FFF2-40B4-BE49-F238E27FC236}">
              <a16:creationId xmlns:a16="http://schemas.microsoft.com/office/drawing/2014/main" id="{78396ABE-79AE-2C7A-DFFC-05262CE326B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4" name="Text Box 90">
          <a:extLst>
            <a:ext uri="{FF2B5EF4-FFF2-40B4-BE49-F238E27FC236}">
              <a16:creationId xmlns:a16="http://schemas.microsoft.com/office/drawing/2014/main" id="{00AB6840-39BA-CE53-3000-96003E48FE4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5" name="Text Box 91">
          <a:extLst>
            <a:ext uri="{FF2B5EF4-FFF2-40B4-BE49-F238E27FC236}">
              <a16:creationId xmlns:a16="http://schemas.microsoft.com/office/drawing/2014/main" id="{4B45A71A-3C5C-F809-9B33-4FFD3F856B9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6" name="Text Box 92">
          <a:extLst>
            <a:ext uri="{FF2B5EF4-FFF2-40B4-BE49-F238E27FC236}">
              <a16:creationId xmlns:a16="http://schemas.microsoft.com/office/drawing/2014/main" id="{2D6E889E-E96C-6B94-6EC9-1016526E095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7" name="Text Box 93">
          <a:extLst>
            <a:ext uri="{FF2B5EF4-FFF2-40B4-BE49-F238E27FC236}">
              <a16:creationId xmlns:a16="http://schemas.microsoft.com/office/drawing/2014/main" id="{69DFE5D7-AC1E-5611-7C7C-0A7AEFC7446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8" name="Text Box 94">
          <a:extLst>
            <a:ext uri="{FF2B5EF4-FFF2-40B4-BE49-F238E27FC236}">
              <a16:creationId xmlns:a16="http://schemas.microsoft.com/office/drawing/2014/main" id="{AD443016-9C7D-A984-5E2A-7DA5F302E26E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79" name="Text Box 95">
          <a:extLst>
            <a:ext uri="{FF2B5EF4-FFF2-40B4-BE49-F238E27FC236}">
              <a16:creationId xmlns:a16="http://schemas.microsoft.com/office/drawing/2014/main" id="{8AAE2B9F-4333-F29A-A9D2-C40D4FA25C2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80" name="Text Box 96">
          <a:extLst>
            <a:ext uri="{FF2B5EF4-FFF2-40B4-BE49-F238E27FC236}">
              <a16:creationId xmlns:a16="http://schemas.microsoft.com/office/drawing/2014/main" id="{6BBDFFEF-5DB3-41BF-052F-AEA2F0CC8C1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200025</xdr:rowOff>
    </xdr:to>
    <xdr:sp macro="" textlink="">
      <xdr:nvSpPr>
        <xdr:cNvPr id="51714581" name="Text Box 97">
          <a:extLst>
            <a:ext uri="{FF2B5EF4-FFF2-40B4-BE49-F238E27FC236}">
              <a16:creationId xmlns:a16="http://schemas.microsoft.com/office/drawing/2014/main" id="{7785E352-1D01-8F12-66B3-72443E785536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82" name="Text Box 98">
          <a:extLst>
            <a:ext uri="{FF2B5EF4-FFF2-40B4-BE49-F238E27FC236}">
              <a16:creationId xmlns:a16="http://schemas.microsoft.com/office/drawing/2014/main" id="{3B580BFF-1580-C45A-9663-47A16D00A66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83" name="Text Box 99">
          <a:extLst>
            <a:ext uri="{FF2B5EF4-FFF2-40B4-BE49-F238E27FC236}">
              <a16:creationId xmlns:a16="http://schemas.microsoft.com/office/drawing/2014/main" id="{EDBBF63B-4D31-1DC7-8D7D-487C8BFF2E3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84" name="Text Box 100">
          <a:extLst>
            <a:ext uri="{FF2B5EF4-FFF2-40B4-BE49-F238E27FC236}">
              <a16:creationId xmlns:a16="http://schemas.microsoft.com/office/drawing/2014/main" id="{BBD8CF90-242B-10C8-14C2-A5B721DD8C1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85" name="Text Box 101">
          <a:extLst>
            <a:ext uri="{FF2B5EF4-FFF2-40B4-BE49-F238E27FC236}">
              <a16:creationId xmlns:a16="http://schemas.microsoft.com/office/drawing/2014/main" id="{1BEC2111-E355-3558-EC65-E1FAF329F2D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86" name="Text Box 102">
          <a:extLst>
            <a:ext uri="{FF2B5EF4-FFF2-40B4-BE49-F238E27FC236}">
              <a16:creationId xmlns:a16="http://schemas.microsoft.com/office/drawing/2014/main" id="{ECD71297-36D1-6F39-8BDC-8A9A637285E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87" name="Text Box 103">
          <a:extLst>
            <a:ext uri="{FF2B5EF4-FFF2-40B4-BE49-F238E27FC236}">
              <a16:creationId xmlns:a16="http://schemas.microsoft.com/office/drawing/2014/main" id="{7C54374B-0B72-236D-EE86-E31DF9437EB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88" name="Text Box 104">
          <a:extLst>
            <a:ext uri="{FF2B5EF4-FFF2-40B4-BE49-F238E27FC236}">
              <a16:creationId xmlns:a16="http://schemas.microsoft.com/office/drawing/2014/main" id="{EEAD56F5-1D74-F54D-766F-F34CCBC60C0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89" name="Text Box 105">
          <a:extLst>
            <a:ext uri="{FF2B5EF4-FFF2-40B4-BE49-F238E27FC236}">
              <a16:creationId xmlns:a16="http://schemas.microsoft.com/office/drawing/2014/main" id="{B510466F-EFF5-29C2-0DC8-2DFCE6AEAFA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0" name="Text Box 106">
          <a:extLst>
            <a:ext uri="{FF2B5EF4-FFF2-40B4-BE49-F238E27FC236}">
              <a16:creationId xmlns:a16="http://schemas.microsoft.com/office/drawing/2014/main" id="{B23C24E2-79A4-6CA9-3054-959EA1227FCC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1" name="Text Box 107">
          <a:extLst>
            <a:ext uri="{FF2B5EF4-FFF2-40B4-BE49-F238E27FC236}">
              <a16:creationId xmlns:a16="http://schemas.microsoft.com/office/drawing/2014/main" id="{E29B4348-2F14-8348-F1D5-3B47A1A9DBE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2" name="Text Box 108">
          <a:extLst>
            <a:ext uri="{FF2B5EF4-FFF2-40B4-BE49-F238E27FC236}">
              <a16:creationId xmlns:a16="http://schemas.microsoft.com/office/drawing/2014/main" id="{D78965CF-073B-FDD9-910A-ECF25FDC5C4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3" name="Text Box 109">
          <a:extLst>
            <a:ext uri="{FF2B5EF4-FFF2-40B4-BE49-F238E27FC236}">
              <a16:creationId xmlns:a16="http://schemas.microsoft.com/office/drawing/2014/main" id="{5AE93F0B-3C7D-4F55-3BC9-FAA5506EF4B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4" name="Text Box 110">
          <a:extLst>
            <a:ext uri="{FF2B5EF4-FFF2-40B4-BE49-F238E27FC236}">
              <a16:creationId xmlns:a16="http://schemas.microsoft.com/office/drawing/2014/main" id="{6BFDB194-6640-8C5B-A9E0-7AB34AEAC768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5" name="Text Box 111">
          <a:extLst>
            <a:ext uri="{FF2B5EF4-FFF2-40B4-BE49-F238E27FC236}">
              <a16:creationId xmlns:a16="http://schemas.microsoft.com/office/drawing/2014/main" id="{2666609D-1FDA-BA47-9FF7-5024344A8AA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6" name="Text Box 112">
          <a:extLst>
            <a:ext uri="{FF2B5EF4-FFF2-40B4-BE49-F238E27FC236}">
              <a16:creationId xmlns:a16="http://schemas.microsoft.com/office/drawing/2014/main" id="{89926CB2-4401-84B4-5F83-34679039C28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7" name="Text Box 113">
          <a:extLst>
            <a:ext uri="{FF2B5EF4-FFF2-40B4-BE49-F238E27FC236}">
              <a16:creationId xmlns:a16="http://schemas.microsoft.com/office/drawing/2014/main" id="{F30C38F4-1AF2-8F17-CD78-1CB1E10F5F3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8" name="Text Box 114">
          <a:extLst>
            <a:ext uri="{FF2B5EF4-FFF2-40B4-BE49-F238E27FC236}">
              <a16:creationId xmlns:a16="http://schemas.microsoft.com/office/drawing/2014/main" id="{36E01FBE-ED49-E613-CC8E-70D79096A1D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599" name="Text Box 115">
          <a:extLst>
            <a:ext uri="{FF2B5EF4-FFF2-40B4-BE49-F238E27FC236}">
              <a16:creationId xmlns:a16="http://schemas.microsoft.com/office/drawing/2014/main" id="{671F6D3C-938F-B771-7765-DB636678CD2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00" name="Text Box 116">
          <a:extLst>
            <a:ext uri="{FF2B5EF4-FFF2-40B4-BE49-F238E27FC236}">
              <a16:creationId xmlns:a16="http://schemas.microsoft.com/office/drawing/2014/main" id="{A5344319-F493-9305-B07A-B5B530280D2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01" name="Text Box 117">
          <a:extLst>
            <a:ext uri="{FF2B5EF4-FFF2-40B4-BE49-F238E27FC236}">
              <a16:creationId xmlns:a16="http://schemas.microsoft.com/office/drawing/2014/main" id="{E5B3A896-B2DE-9C57-5A16-DD5BED05EA1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02" name="Text Box 118">
          <a:extLst>
            <a:ext uri="{FF2B5EF4-FFF2-40B4-BE49-F238E27FC236}">
              <a16:creationId xmlns:a16="http://schemas.microsoft.com/office/drawing/2014/main" id="{F5294B2F-8A05-7E76-321C-949365337FA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03" name="Text Box 119">
          <a:extLst>
            <a:ext uri="{FF2B5EF4-FFF2-40B4-BE49-F238E27FC236}">
              <a16:creationId xmlns:a16="http://schemas.microsoft.com/office/drawing/2014/main" id="{9BBCB7C7-F86E-BFAF-A9AE-590A38F5A16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04" name="Text Box 120">
          <a:extLst>
            <a:ext uri="{FF2B5EF4-FFF2-40B4-BE49-F238E27FC236}">
              <a16:creationId xmlns:a16="http://schemas.microsoft.com/office/drawing/2014/main" id="{17A62972-9370-A90F-D1EF-C11F46446572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200025</xdr:rowOff>
    </xdr:to>
    <xdr:sp macro="" textlink="">
      <xdr:nvSpPr>
        <xdr:cNvPr id="51714605" name="Text Box 121">
          <a:extLst>
            <a:ext uri="{FF2B5EF4-FFF2-40B4-BE49-F238E27FC236}">
              <a16:creationId xmlns:a16="http://schemas.microsoft.com/office/drawing/2014/main" id="{3DFC4D76-AA1F-C831-EE71-5D7383488DC2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06" name="Text Box 122">
          <a:extLst>
            <a:ext uri="{FF2B5EF4-FFF2-40B4-BE49-F238E27FC236}">
              <a16:creationId xmlns:a16="http://schemas.microsoft.com/office/drawing/2014/main" id="{FEB76FB5-C44B-6F2F-7B6C-F492D09BD3E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07" name="Text Box 123">
          <a:extLst>
            <a:ext uri="{FF2B5EF4-FFF2-40B4-BE49-F238E27FC236}">
              <a16:creationId xmlns:a16="http://schemas.microsoft.com/office/drawing/2014/main" id="{409DBAF4-E25C-63E9-C304-B73057F4017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08" name="Text Box 124">
          <a:extLst>
            <a:ext uri="{FF2B5EF4-FFF2-40B4-BE49-F238E27FC236}">
              <a16:creationId xmlns:a16="http://schemas.microsoft.com/office/drawing/2014/main" id="{D055D5B2-B985-B0EC-0F23-1DE4925BFA41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09" name="Text Box 125">
          <a:extLst>
            <a:ext uri="{FF2B5EF4-FFF2-40B4-BE49-F238E27FC236}">
              <a16:creationId xmlns:a16="http://schemas.microsoft.com/office/drawing/2014/main" id="{585E67DD-2D44-7E31-FE61-4504F1630B0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0" name="Text Box 126">
          <a:extLst>
            <a:ext uri="{FF2B5EF4-FFF2-40B4-BE49-F238E27FC236}">
              <a16:creationId xmlns:a16="http://schemas.microsoft.com/office/drawing/2014/main" id="{8DF89B04-81F9-364A-0318-2A43BF3E514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1" name="Text Box 127">
          <a:extLst>
            <a:ext uri="{FF2B5EF4-FFF2-40B4-BE49-F238E27FC236}">
              <a16:creationId xmlns:a16="http://schemas.microsoft.com/office/drawing/2014/main" id="{69B65861-F58B-788A-B416-5B5378F39856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2" name="Text Box 128">
          <a:extLst>
            <a:ext uri="{FF2B5EF4-FFF2-40B4-BE49-F238E27FC236}">
              <a16:creationId xmlns:a16="http://schemas.microsoft.com/office/drawing/2014/main" id="{BB110BD9-F5AB-5E5D-1649-4F267239CE5A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3" name="Text Box 129">
          <a:extLst>
            <a:ext uri="{FF2B5EF4-FFF2-40B4-BE49-F238E27FC236}">
              <a16:creationId xmlns:a16="http://schemas.microsoft.com/office/drawing/2014/main" id="{F87AE8D0-DFBA-DC0A-8C3E-1DF78609EA53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4" name="Text Box 130">
          <a:extLst>
            <a:ext uri="{FF2B5EF4-FFF2-40B4-BE49-F238E27FC236}">
              <a16:creationId xmlns:a16="http://schemas.microsoft.com/office/drawing/2014/main" id="{B2C19328-D62A-8DBB-858E-CCD6BA2BE51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5" name="Text Box 131">
          <a:extLst>
            <a:ext uri="{FF2B5EF4-FFF2-40B4-BE49-F238E27FC236}">
              <a16:creationId xmlns:a16="http://schemas.microsoft.com/office/drawing/2014/main" id="{D2BB4136-BD72-D6D3-C2DF-F0DC1880841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6" name="Text Box 132">
          <a:extLst>
            <a:ext uri="{FF2B5EF4-FFF2-40B4-BE49-F238E27FC236}">
              <a16:creationId xmlns:a16="http://schemas.microsoft.com/office/drawing/2014/main" id="{D39B633F-F5CB-D25C-CC0E-98430E354E5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7" name="Text Box 133">
          <a:extLst>
            <a:ext uri="{FF2B5EF4-FFF2-40B4-BE49-F238E27FC236}">
              <a16:creationId xmlns:a16="http://schemas.microsoft.com/office/drawing/2014/main" id="{D9F1B492-08D9-40A8-3488-B88E5420CA7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8" name="Text Box 134">
          <a:extLst>
            <a:ext uri="{FF2B5EF4-FFF2-40B4-BE49-F238E27FC236}">
              <a16:creationId xmlns:a16="http://schemas.microsoft.com/office/drawing/2014/main" id="{1DD2286A-E24A-1049-4EB7-70013073AFF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19" name="Text Box 135">
          <a:extLst>
            <a:ext uri="{FF2B5EF4-FFF2-40B4-BE49-F238E27FC236}">
              <a16:creationId xmlns:a16="http://schemas.microsoft.com/office/drawing/2014/main" id="{92EF98D3-261A-D730-2F45-5AB59E19CFD9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20" name="Text Box 136">
          <a:extLst>
            <a:ext uri="{FF2B5EF4-FFF2-40B4-BE49-F238E27FC236}">
              <a16:creationId xmlns:a16="http://schemas.microsoft.com/office/drawing/2014/main" id="{08C17FCD-EDED-4CC7-8F41-98C02A06008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21" name="Text Box 137">
          <a:extLst>
            <a:ext uri="{FF2B5EF4-FFF2-40B4-BE49-F238E27FC236}">
              <a16:creationId xmlns:a16="http://schemas.microsoft.com/office/drawing/2014/main" id="{F51422B7-0F39-FF3A-DB8C-F5F84A095B6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22" name="Text Box 138">
          <a:extLst>
            <a:ext uri="{FF2B5EF4-FFF2-40B4-BE49-F238E27FC236}">
              <a16:creationId xmlns:a16="http://schemas.microsoft.com/office/drawing/2014/main" id="{9D2285CA-3127-F591-9F8C-E71EF8B803D5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23" name="Text Box 139">
          <a:extLst>
            <a:ext uri="{FF2B5EF4-FFF2-40B4-BE49-F238E27FC236}">
              <a16:creationId xmlns:a16="http://schemas.microsoft.com/office/drawing/2014/main" id="{5CDA715C-FB27-26C5-165C-DF03309AE3FD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24" name="Text Box 140">
          <a:extLst>
            <a:ext uri="{FF2B5EF4-FFF2-40B4-BE49-F238E27FC236}">
              <a16:creationId xmlns:a16="http://schemas.microsoft.com/office/drawing/2014/main" id="{0F383651-6C89-6D77-10D1-E4B9B1BAA0B0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25" name="Text Box 141">
          <a:extLst>
            <a:ext uri="{FF2B5EF4-FFF2-40B4-BE49-F238E27FC236}">
              <a16:creationId xmlns:a16="http://schemas.microsoft.com/office/drawing/2014/main" id="{FE76CE07-85CC-F2DA-56B0-6973FF0521B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26" name="Text Box 142">
          <a:extLst>
            <a:ext uri="{FF2B5EF4-FFF2-40B4-BE49-F238E27FC236}">
              <a16:creationId xmlns:a16="http://schemas.microsoft.com/office/drawing/2014/main" id="{D5AC3C76-2846-B09E-2228-5DA28AEF03FB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27" name="Text Box 143">
          <a:extLst>
            <a:ext uri="{FF2B5EF4-FFF2-40B4-BE49-F238E27FC236}">
              <a16:creationId xmlns:a16="http://schemas.microsoft.com/office/drawing/2014/main" id="{279DFFB3-85BF-2B8E-CD21-AB0A47BE716F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200025</xdr:rowOff>
    </xdr:to>
    <xdr:sp macro="" textlink="">
      <xdr:nvSpPr>
        <xdr:cNvPr id="51714628" name="Text Box 144">
          <a:extLst>
            <a:ext uri="{FF2B5EF4-FFF2-40B4-BE49-F238E27FC236}">
              <a16:creationId xmlns:a16="http://schemas.microsoft.com/office/drawing/2014/main" id="{95784DBA-74B0-9B60-AF61-008DE5A06784}"/>
            </a:ext>
          </a:extLst>
        </xdr:cNvPr>
        <xdr:cNvSpPr txBox="1">
          <a:spLocks noChangeArrowheads="1"/>
        </xdr:cNvSpPr>
      </xdr:nvSpPr>
      <xdr:spPr bwMode="auto">
        <a:xfrm>
          <a:off x="8191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200025</xdr:rowOff>
    </xdr:to>
    <xdr:sp macro="" textlink="">
      <xdr:nvSpPr>
        <xdr:cNvPr id="51714629" name="Text Box 145">
          <a:extLst>
            <a:ext uri="{FF2B5EF4-FFF2-40B4-BE49-F238E27FC236}">
              <a16:creationId xmlns:a16="http://schemas.microsoft.com/office/drawing/2014/main" id="{57831DEC-337A-E525-DBE8-9789D1F05BBC}"/>
            </a:ext>
          </a:extLst>
        </xdr:cNvPr>
        <xdr:cNvSpPr txBox="1">
          <a:spLocks noChangeArrowheads="1"/>
        </xdr:cNvSpPr>
      </xdr:nvSpPr>
      <xdr:spPr bwMode="auto">
        <a:xfrm>
          <a:off x="83820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1</xdr:row>
      <xdr:rowOff>0</xdr:rowOff>
    </xdr:from>
    <xdr:to>
      <xdr:col>2</xdr:col>
      <xdr:colOff>381000</xdr:colOff>
      <xdr:row>1</xdr:row>
      <xdr:rowOff>19050</xdr:rowOff>
    </xdr:to>
    <xdr:pic>
      <xdr:nvPicPr>
        <xdr:cNvPr id="51714630" name="Picture 1" descr="ESCUDO DE LA REPUBLICA DOMINICANA">
          <a:extLst>
            <a:ext uri="{FF2B5EF4-FFF2-40B4-BE49-F238E27FC236}">
              <a16:creationId xmlns:a16="http://schemas.microsoft.com/office/drawing/2014/main" id="{E6BBE588-BC10-0782-C1F3-2562EE9EA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1562100</xdr:colOff>
      <xdr:row>1</xdr:row>
      <xdr:rowOff>66675</xdr:rowOff>
    </xdr:from>
    <xdr:to>
      <xdr:col>1</xdr:col>
      <xdr:colOff>3514725</xdr:colOff>
      <xdr:row>5</xdr:row>
      <xdr:rowOff>19050</xdr:rowOff>
    </xdr:to>
    <xdr:pic>
      <xdr:nvPicPr>
        <xdr:cNvPr id="51714631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C8A7344D-1C7C-7767-D61F-1307A96D1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381250" y="66675"/>
          <a:ext cx="19526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1574052</xdr:colOff>
      <xdr:row>182</xdr:row>
      <xdr:rowOff>38101</xdr:rowOff>
    </xdr:from>
    <xdr:to>
      <xdr:col>1</xdr:col>
      <xdr:colOff>3028949</xdr:colOff>
      <xdr:row>187</xdr:row>
      <xdr:rowOff>9526</xdr:rowOff>
    </xdr:to>
    <xdr:pic>
      <xdr:nvPicPr>
        <xdr:cNvPr id="3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DF22742C-96F1-472E-A3A3-D2F947B21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393202" y="35556826"/>
          <a:ext cx="1454897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1447800</xdr:colOff>
      <xdr:row>305</xdr:row>
      <xdr:rowOff>9525</xdr:rowOff>
    </xdr:from>
    <xdr:to>
      <xdr:col>1</xdr:col>
      <xdr:colOff>3257550</xdr:colOff>
      <xdr:row>309</xdr:row>
      <xdr:rowOff>152400</xdr:rowOff>
    </xdr:to>
    <xdr:pic>
      <xdr:nvPicPr>
        <xdr:cNvPr id="4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93A7AE2A-9227-4720-B4D0-E7C6C2C2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266950" y="55940325"/>
          <a:ext cx="1809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E2A3-B949-4FA3-9E16-7ACAEEC4697A}">
  <dimension ref="A1:E419"/>
  <sheetViews>
    <sheetView tabSelected="1" zoomScaleNormal="100" workbookViewId="0">
      <selection activeCell="AH4" sqref="AH4"/>
    </sheetView>
  </sheetViews>
  <sheetFormatPr baseColWidth="10" defaultRowHeight="12.75" x14ac:dyDescent="0.2"/>
  <cols>
    <col min="1" max="1" width="12.28515625" customWidth="1"/>
    <col min="2" max="2" width="62.85546875" customWidth="1"/>
    <col min="3" max="3" width="22.140625" customWidth="1"/>
    <col min="4" max="4" width="24.85546875" customWidth="1"/>
    <col min="5" max="5" width="72" customWidth="1"/>
    <col min="6" max="6" width="3.28515625" customWidth="1"/>
    <col min="7" max="7" width="11.7109375" bestFit="1" customWidth="1"/>
  </cols>
  <sheetData>
    <row r="1" spans="1:3" ht="13.5" thickBot="1" x14ac:dyDescent="0.25"/>
    <row r="2" spans="1:3" x14ac:dyDescent="0.2">
      <c r="A2" s="47"/>
      <c r="B2" s="48"/>
      <c r="C2" s="49"/>
    </row>
    <row r="3" spans="1:3" x14ac:dyDescent="0.2">
      <c r="A3" s="50"/>
      <c r="B3" s="51"/>
      <c r="C3" s="52"/>
    </row>
    <row r="4" spans="1:3" ht="32.25" customHeight="1" x14ac:dyDescent="0.2">
      <c r="A4" s="53"/>
      <c r="B4" s="54"/>
      <c r="C4" s="55"/>
    </row>
    <row r="5" spans="1:3" ht="33.75" customHeight="1" x14ac:dyDescent="0.2">
      <c r="A5" s="56"/>
      <c r="B5" s="57"/>
      <c r="C5" s="58"/>
    </row>
    <row r="6" spans="1:3" ht="14.25" customHeight="1" x14ac:dyDescent="0.2">
      <c r="A6" s="59" t="s">
        <v>9</v>
      </c>
      <c r="B6" s="60"/>
      <c r="C6" s="61"/>
    </row>
    <row r="7" spans="1:3" ht="17.25" customHeight="1" x14ac:dyDescent="0.2">
      <c r="A7" s="62" t="s">
        <v>2</v>
      </c>
      <c r="B7" s="42"/>
      <c r="C7" s="63"/>
    </row>
    <row r="8" spans="1:3" ht="12.75" customHeight="1" x14ac:dyDescent="0.2">
      <c r="A8" s="59" t="s">
        <v>360</v>
      </c>
      <c r="B8" s="60"/>
      <c r="C8" s="61"/>
    </row>
    <row r="9" spans="1:3" ht="32.25" customHeight="1" thickBot="1" x14ac:dyDescent="0.25">
      <c r="A9" s="62" t="s">
        <v>33</v>
      </c>
      <c r="B9" s="42"/>
      <c r="C9" s="63"/>
    </row>
    <row r="10" spans="1:3" ht="26.25" customHeight="1" thickBot="1" x14ac:dyDescent="0.25">
      <c r="A10" s="36" t="s">
        <v>20</v>
      </c>
      <c r="B10" s="37" t="s">
        <v>0</v>
      </c>
      <c r="C10" s="38" t="s">
        <v>1</v>
      </c>
    </row>
    <row r="11" spans="1:3" ht="18" customHeight="1" x14ac:dyDescent="0.2">
      <c r="A11" s="64">
        <v>2.1</v>
      </c>
      <c r="B11" s="35" t="s">
        <v>3</v>
      </c>
      <c r="C11" s="65"/>
    </row>
    <row r="12" spans="1:3" ht="14.25" customHeight="1" x14ac:dyDescent="0.2">
      <c r="A12" s="66" t="s">
        <v>4</v>
      </c>
      <c r="B12" s="3" t="s">
        <v>22</v>
      </c>
      <c r="C12" s="67"/>
    </row>
    <row r="13" spans="1:3" ht="14.25" customHeight="1" x14ac:dyDescent="0.2">
      <c r="A13" s="66" t="s">
        <v>13</v>
      </c>
      <c r="B13" s="3" t="s">
        <v>23</v>
      </c>
      <c r="C13" s="67"/>
    </row>
    <row r="14" spans="1:3" ht="17.25" customHeight="1" x14ac:dyDescent="0.2">
      <c r="A14" s="68" t="s">
        <v>11</v>
      </c>
      <c r="B14" s="4" t="s">
        <v>212</v>
      </c>
      <c r="C14" s="69">
        <f>99000+11790898.57</f>
        <v>11889898.57</v>
      </c>
    </row>
    <row r="15" spans="1:3" ht="15.75" customHeight="1" x14ac:dyDescent="0.2">
      <c r="A15" s="68" t="s">
        <v>11</v>
      </c>
      <c r="B15" s="4" t="s">
        <v>213</v>
      </c>
      <c r="C15" s="69">
        <f>6573943.77</f>
        <v>6573943.7699999996</v>
      </c>
    </row>
    <row r="16" spans="1:3" ht="16.5" customHeight="1" x14ac:dyDescent="0.2">
      <c r="A16" s="66" t="s">
        <v>5</v>
      </c>
      <c r="B16" s="2" t="s">
        <v>24</v>
      </c>
      <c r="C16" s="70"/>
    </row>
    <row r="17" spans="1:3" ht="18.75" customHeight="1" x14ac:dyDescent="0.2">
      <c r="A17" s="68" t="s">
        <v>214</v>
      </c>
      <c r="B17" s="4" t="s">
        <v>215</v>
      </c>
      <c r="C17" s="69">
        <f>7470534.5</f>
        <v>7470534.5</v>
      </c>
    </row>
    <row r="18" spans="1:3" ht="14.25" customHeight="1" x14ac:dyDescent="0.2">
      <c r="A18" s="71" t="s">
        <v>216</v>
      </c>
      <c r="B18" s="11" t="s">
        <v>217</v>
      </c>
      <c r="C18" s="69">
        <f>61154.8</f>
        <v>61154.8</v>
      </c>
    </row>
    <row r="19" spans="1:3" ht="17.25" customHeight="1" x14ac:dyDescent="0.2">
      <c r="A19" s="72" t="s">
        <v>151</v>
      </c>
      <c r="B19" s="5" t="s">
        <v>154</v>
      </c>
      <c r="C19" s="73"/>
    </row>
    <row r="20" spans="1:3" ht="18.75" customHeight="1" x14ac:dyDescent="0.2">
      <c r="A20" s="68" t="s">
        <v>152</v>
      </c>
      <c r="B20" s="4" t="s">
        <v>154</v>
      </c>
      <c r="C20" s="69"/>
    </row>
    <row r="21" spans="1:3" ht="18.75" customHeight="1" x14ac:dyDescent="0.2">
      <c r="A21" s="66" t="s">
        <v>57</v>
      </c>
      <c r="B21" s="2" t="s">
        <v>56</v>
      </c>
      <c r="C21" s="69"/>
    </row>
    <row r="22" spans="1:3" ht="15.75" customHeight="1" x14ac:dyDescent="0.2">
      <c r="A22" s="74" t="s">
        <v>59</v>
      </c>
      <c r="B22" s="9" t="s">
        <v>60</v>
      </c>
      <c r="C22" s="69"/>
    </row>
    <row r="23" spans="1:3" ht="14.25" customHeight="1" x14ac:dyDescent="0.2">
      <c r="A23" s="68" t="s">
        <v>54</v>
      </c>
      <c r="B23" s="4" t="s">
        <v>55</v>
      </c>
      <c r="C23" s="69"/>
    </row>
    <row r="24" spans="1:3" ht="15.75" customHeight="1" x14ac:dyDescent="0.2">
      <c r="A24" s="72" t="s">
        <v>43</v>
      </c>
      <c r="B24" s="5" t="s">
        <v>40</v>
      </c>
      <c r="C24" s="75"/>
    </row>
    <row r="25" spans="1:3" ht="19.5" customHeight="1" x14ac:dyDescent="0.2">
      <c r="A25" s="72" t="s">
        <v>44</v>
      </c>
      <c r="B25" s="5" t="s">
        <v>45</v>
      </c>
      <c r="C25" s="76"/>
    </row>
    <row r="26" spans="1:3" ht="18" customHeight="1" x14ac:dyDescent="0.2">
      <c r="A26" s="68" t="s">
        <v>42</v>
      </c>
      <c r="B26" s="4" t="s">
        <v>41</v>
      </c>
      <c r="C26" s="70">
        <f>47500+1326000+69000</f>
        <v>1442500</v>
      </c>
    </row>
    <row r="27" spans="1:3" ht="18" customHeight="1" x14ac:dyDescent="0.2">
      <c r="A27" s="77" t="s">
        <v>251</v>
      </c>
      <c r="B27" s="8" t="s">
        <v>252</v>
      </c>
      <c r="C27" s="69"/>
    </row>
    <row r="28" spans="1:3" ht="15.75" customHeight="1" x14ac:dyDescent="0.2">
      <c r="A28" s="77" t="s">
        <v>159</v>
      </c>
      <c r="B28" s="12" t="s">
        <v>58</v>
      </c>
      <c r="C28" s="73">
        <v>135000</v>
      </c>
    </row>
    <row r="29" spans="1:3" ht="16.5" customHeight="1" x14ac:dyDescent="0.2">
      <c r="A29" s="77" t="s">
        <v>153</v>
      </c>
      <c r="B29" s="8" t="s">
        <v>158</v>
      </c>
      <c r="C29" s="69"/>
    </row>
    <row r="30" spans="1:3" ht="16.5" customHeight="1" x14ac:dyDescent="0.2">
      <c r="A30" s="77" t="s">
        <v>343</v>
      </c>
      <c r="B30" s="8" t="s">
        <v>344</v>
      </c>
      <c r="C30" s="69"/>
    </row>
    <row r="31" spans="1:3" ht="17.25" customHeight="1" x14ac:dyDescent="0.2">
      <c r="A31" s="66" t="s">
        <v>6</v>
      </c>
      <c r="B31" s="3" t="s">
        <v>25</v>
      </c>
      <c r="C31" s="73"/>
    </row>
    <row r="32" spans="1:3" ht="16.5" customHeight="1" x14ac:dyDescent="0.2">
      <c r="A32" s="68" t="s">
        <v>7</v>
      </c>
      <c r="B32" s="4" t="s">
        <v>26</v>
      </c>
      <c r="C32" s="69">
        <f>7019.1+462655.73+4335.88+828570.98+529660.89</f>
        <v>1832242.58</v>
      </c>
    </row>
    <row r="33" spans="1:3" ht="15.75" customHeight="1" x14ac:dyDescent="0.2">
      <c r="A33" s="68" t="s">
        <v>8</v>
      </c>
      <c r="B33" s="4" t="s">
        <v>27</v>
      </c>
      <c r="C33" s="69">
        <f>7029+466749.99+4342+837153.81+530407.95</f>
        <v>1845682.75</v>
      </c>
    </row>
    <row r="34" spans="1:3" ht="12.75" customHeight="1" x14ac:dyDescent="0.2">
      <c r="A34" s="68" t="s">
        <v>253</v>
      </c>
      <c r="B34" s="4" t="s">
        <v>28</v>
      </c>
      <c r="C34" s="69">
        <f>1138.5+43462.23+703.28+126121.21+79905.82</f>
        <v>251331.04</v>
      </c>
    </row>
    <row r="35" spans="1:3" ht="17.25" customHeight="1" thickBot="1" x14ac:dyDescent="0.25">
      <c r="A35" s="68" t="s">
        <v>12</v>
      </c>
      <c r="B35" s="4" t="s">
        <v>29</v>
      </c>
      <c r="C35" s="78">
        <f>131478.9</f>
        <v>131478.9</v>
      </c>
    </row>
    <row r="36" spans="1:3" ht="19.5" customHeight="1" thickBot="1" x14ac:dyDescent="0.25">
      <c r="A36" s="68"/>
      <c r="B36" s="3" t="s">
        <v>30</v>
      </c>
      <c r="C36" s="79">
        <f>SUM(C13:C35)</f>
        <v>31633766.909999996</v>
      </c>
    </row>
    <row r="37" spans="1:3" ht="14.25" customHeight="1" x14ac:dyDescent="0.2">
      <c r="A37" s="80"/>
      <c r="B37" s="43"/>
      <c r="C37" s="81"/>
    </row>
    <row r="38" spans="1:3" ht="18" customHeight="1" x14ac:dyDescent="0.2">
      <c r="A38" s="82">
        <v>2.2000000000000002</v>
      </c>
      <c r="B38" s="3" t="s">
        <v>14</v>
      </c>
      <c r="C38" s="83"/>
    </row>
    <row r="39" spans="1:3" ht="18" customHeight="1" x14ac:dyDescent="0.2">
      <c r="A39" s="82" t="s">
        <v>15</v>
      </c>
      <c r="B39" s="3" t="s">
        <v>31</v>
      </c>
      <c r="C39" s="83"/>
    </row>
    <row r="40" spans="1:3" ht="13.5" customHeight="1" x14ac:dyDescent="0.2">
      <c r="A40" s="84" t="s">
        <v>16</v>
      </c>
      <c r="B40" s="4" t="s">
        <v>17</v>
      </c>
      <c r="C40" s="70">
        <f>545694.19+362949.07+411533.98</f>
        <v>1320177.24</v>
      </c>
    </row>
    <row r="41" spans="1:3" ht="15" customHeight="1" x14ac:dyDescent="0.2">
      <c r="A41" s="84" t="s">
        <v>18</v>
      </c>
      <c r="B41" s="4" t="s">
        <v>32</v>
      </c>
      <c r="C41" s="70"/>
    </row>
    <row r="42" spans="1:3" ht="13.5" customHeight="1" x14ac:dyDescent="0.2">
      <c r="A42" s="85" t="s">
        <v>139</v>
      </c>
      <c r="B42" s="5" t="s">
        <v>140</v>
      </c>
      <c r="C42" s="70"/>
    </row>
    <row r="43" spans="1:3" ht="16.5" customHeight="1" x14ac:dyDescent="0.2">
      <c r="A43" s="84" t="s">
        <v>141</v>
      </c>
      <c r="B43" s="4" t="s">
        <v>142</v>
      </c>
      <c r="C43" s="70">
        <f>166666.68+236000+150000</f>
        <v>552666.67999999993</v>
      </c>
    </row>
    <row r="44" spans="1:3" ht="14.25" customHeight="1" x14ac:dyDescent="0.2">
      <c r="A44" s="84" t="s">
        <v>143</v>
      </c>
      <c r="B44" s="4" t="s">
        <v>144</v>
      </c>
      <c r="C44" s="70">
        <f>95875+1633120+404717.58</f>
        <v>2133712.58</v>
      </c>
    </row>
    <row r="45" spans="1:3" ht="14.25" customHeight="1" x14ac:dyDescent="0.2">
      <c r="A45" s="86" t="s">
        <v>36</v>
      </c>
      <c r="B45" s="14" t="s">
        <v>34</v>
      </c>
      <c r="C45" s="70"/>
    </row>
    <row r="46" spans="1:3" ht="16.5" customHeight="1" x14ac:dyDescent="0.2">
      <c r="A46" s="77" t="s">
        <v>35</v>
      </c>
      <c r="B46" s="12" t="s">
        <v>37</v>
      </c>
      <c r="C46" s="70">
        <f>98200+2400+32400+21700+44800+63150+3900+2150+1900+13600+52600+3350+13600+36050</f>
        <v>389800</v>
      </c>
    </row>
    <row r="47" spans="1:3" ht="16.5" customHeight="1" x14ac:dyDescent="0.2">
      <c r="A47" s="77" t="s">
        <v>351</v>
      </c>
      <c r="B47" s="12" t="s">
        <v>352</v>
      </c>
      <c r="C47" s="70">
        <v>0</v>
      </c>
    </row>
    <row r="48" spans="1:3" ht="15.75" customHeight="1" x14ac:dyDescent="0.2">
      <c r="A48" s="87" t="s">
        <v>47</v>
      </c>
      <c r="B48" s="14" t="s">
        <v>46</v>
      </c>
      <c r="C48" s="88"/>
    </row>
    <row r="49" spans="1:3" ht="15" customHeight="1" x14ac:dyDescent="0.2">
      <c r="A49" s="77" t="s">
        <v>48</v>
      </c>
      <c r="B49" s="12" t="s">
        <v>346</v>
      </c>
      <c r="C49" s="70">
        <f>4200000+225843.15</f>
        <v>4425843.1500000004</v>
      </c>
    </row>
    <row r="50" spans="1:3" ht="17.25" customHeight="1" x14ac:dyDescent="0.2">
      <c r="A50" s="87" t="s">
        <v>63</v>
      </c>
      <c r="B50" s="14" t="s">
        <v>62</v>
      </c>
      <c r="C50" s="70"/>
    </row>
    <row r="51" spans="1:3" ht="17.25" customHeight="1" x14ac:dyDescent="0.2">
      <c r="A51" s="77" t="s">
        <v>61</v>
      </c>
      <c r="B51" s="4" t="s">
        <v>165</v>
      </c>
      <c r="C51" s="70">
        <f>93692+56463+46846+71390+41536+40887</f>
        <v>350814</v>
      </c>
    </row>
    <row r="52" spans="1:3" ht="13.5" customHeight="1" x14ac:dyDescent="0.2">
      <c r="A52" s="77" t="s">
        <v>342</v>
      </c>
      <c r="B52" s="17" t="s">
        <v>341</v>
      </c>
      <c r="C52" s="70">
        <f>233900.14+1937088</f>
        <v>2170988.14</v>
      </c>
    </row>
    <row r="53" spans="1:3" ht="18.75" customHeight="1" x14ac:dyDescent="0.2">
      <c r="A53" s="77" t="s">
        <v>202</v>
      </c>
      <c r="B53" s="17" t="s">
        <v>210</v>
      </c>
      <c r="C53" s="70">
        <f>225000</f>
        <v>225000</v>
      </c>
    </row>
    <row r="54" spans="1:3" ht="17.25" customHeight="1" x14ac:dyDescent="0.2">
      <c r="A54" s="77" t="s">
        <v>149</v>
      </c>
      <c r="B54" s="4" t="s">
        <v>150</v>
      </c>
      <c r="C54" s="89">
        <v>2359999.7599999998</v>
      </c>
    </row>
    <row r="55" spans="1:3" ht="15" customHeight="1" x14ac:dyDescent="0.2">
      <c r="A55" s="77" t="s">
        <v>192</v>
      </c>
      <c r="B55" s="8" t="s">
        <v>193</v>
      </c>
      <c r="C55" s="70">
        <v>0</v>
      </c>
    </row>
    <row r="56" spans="1:3" ht="15" customHeight="1" x14ac:dyDescent="0.2">
      <c r="A56" s="77" t="s">
        <v>361</v>
      </c>
      <c r="B56" s="8" t="s">
        <v>362</v>
      </c>
      <c r="C56" s="70">
        <f>159300+83994.54+396451.5</f>
        <v>639746.04</v>
      </c>
    </row>
    <row r="57" spans="1:3" ht="12.75" customHeight="1" x14ac:dyDescent="0.2">
      <c r="A57" s="87" t="s">
        <v>136</v>
      </c>
      <c r="B57" s="5" t="s">
        <v>137</v>
      </c>
      <c r="C57" s="73"/>
    </row>
    <row r="58" spans="1:3" ht="14.25" customHeight="1" x14ac:dyDescent="0.2">
      <c r="A58" s="77" t="s">
        <v>260</v>
      </c>
      <c r="B58" s="4" t="s">
        <v>138</v>
      </c>
      <c r="C58" s="70"/>
    </row>
    <row r="59" spans="1:3" ht="17.25" customHeight="1" x14ac:dyDescent="0.2">
      <c r="A59" s="77" t="s">
        <v>264</v>
      </c>
      <c r="B59" s="4" t="s">
        <v>265</v>
      </c>
      <c r="C59" s="70">
        <f>378476.68+378476.68</f>
        <v>756953.36</v>
      </c>
    </row>
    <row r="60" spans="1:3" ht="17.25" customHeight="1" x14ac:dyDescent="0.2">
      <c r="A60" s="87" t="s">
        <v>330</v>
      </c>
      <c r="B60" s="5" t="s">
        <v>331</v>
      </c>
      <c r="C60" s="70"/>
    </row>
    <row r="61" spans="1:3" ht="17.25" customHeight="1" x14ac:dyDescent="0.2">
      <c r="A61" s="77" t="s">
        <v>359</v>
      </c>
      <c r="B61" s="4" t="s">
        <v>332</v>
      </c>
      <c r="C61" s="70">
        <v>0</v>
      </c>
    </row>
    <row r="62" spans="1:3" ht="15.75" customHeight="1" x14ac:dyDescent="0.2">
      <c r="A62" s="87" t="s">
        <v>172</v>
      </c>
      <c r="B62" s="16" t="s">
        <v>171</v>
      </c>
      <c r="C62" s="70"/>
    </row>
    <row r="63" spans="1:3" ht="19.5" customHeight="1" x14ac:dyDescent="0.2">
      <c r="A63" s="90" t="s">
        <v>170</v>
      </c>
      <c r="B63" s="17" t="s">
        <v>169</v>
      </c>
      <c r="C63" s="70"/>
    </row>
    <row r="64" spans="1:3" ht="18" customHeight="1" x14ac:dyDescent="0.2">
      <c r="A64" s="90" t="s">
        <v>249</v>
      </c>
      <c r="B64" s="4" t="s">
        <v>250</v>
      </c>
      <c r="C64" s="70"/>
    </row>
    <row r="65" spans="1:3" ht="26.25" customHeight="1" x14ac:dyDescent="0.2">
      <c r="A65" s="90" t="s">
        <v>177</v>
      </c>
      <c r="B65" s="17" t="s">
        <v>180</v>
      </c>
      <c r="C65" s="70">
        <f>777468.3+501441</f>
        <v>1278909.3</v>
      </c>
    </row>
    <row r="66" spans="1:3" ht="15.75" customHeight="1" x14ac:dyDescent="0.2">
      <c r="A66" s="90" t="s">
        <v>178</v>
      </c>
      <c r="B66" s="17" t="s">
        <v>179</v>
      </c>
      <c r="C66" s="70"/>
    </row>
    <row r="67" spans="1:3" ht="15.75" customHeight="1" x14ac:dyDescent="0.2">
      <c r="A67" s="91" t="s">
        <v>233</v>
      </c>
      <c r="B67" s="24" t="s">
        <v>234</v>
      </c>
      <c r="C67" s="76"/>
    </row>
    <row r="68" spans="1:3" ht="14.25" customHeight="1" x14ac:dyDescent="0.2">
      <c r="A68" s="90" t="s">
        <v>235</v>
      </c>
      <c r="B68" s="10" t="s">
        <v>236</v>
      </c>
      <c r="C68" s="70">
        <v>82600</v>
      </c>
    </row>
    <row r="69" spans="1:3" ht="12" customHeight="1" x14ac:dyDescent="0.2">
      <c r="A69" s="90" t="s">
        <v>237</v>
      </c>
      <c r="B69" s="10" t="s">
        <v>238</v>
      </c>
      <c r="C69" s="70"/>
    </row>
    <row r="70" spans="1:3" ht="15" customHeight="1" x14ac:dyDescent="0.2">
      <c r="A70" s="90" t="s">
        <v>239</v>
      </c>
      <c r="B70" s="10" t="s">
        <v>240</v>
      </c>
      <c r="C70" s="70"/>
    </row>
    <row r="71" spans="1:3" ht="24.75" customHeight="1" x14ac:dyDescent="0.2">
      <c r="A71" s="85" t="s">
        <v>52</v>
      </c>
      <c r="B71" s="5" t="s">
        <v>53</v>
      </c>
      <c r="C71" s="75"/>
    </row>
    <row r="72" spans="1:3" ht="15.75" customHeight="1" x14ac:dyDescent="0.2">
      <c r="A72" s="77" t="s">
        <v>50</v>
      </c>
      <c r="B72" s="8" t="s">
        <v>49</v>
      </c>
      <c r="C72" s="83">
        <f>1882100+8140000+1380337.6+1515120</f>
        <v>12917557.6</v>
      </c>
    </row>
    <row r="73" spans="1:3" ht="12.75" customHeight="1" x14ac:dyDescent="0.2">
      <c r="A73" s="86" t="s">
        <v>39</v>
      </c>
      <c r="B73" s="5" t="s">
        <v>38</v>
      </c>
      <c r="C73" s="70"/>
    </row>
    <row r="74" spans="1:3" ht="12.75" customHeight="1" x14ac:dyDescent="0.2">
      <c r="A74" s="92" t="s">
        <v>350</v>
      </c>
      <c r="B74" s="4" t="s">
        <v>38</v>
      </c>
      <c r="C74" s="70"/>
    </row>
    <row r="75" spans="1:3" ht="15.75" customHeight="1" x14ac:dyDescent="0.2">
      <c r="A75" s="77" t="s">
        <v>156</v>
      </c>
      <c r="B75" s="8" t="s">
        <v>155</v>
      </c>
      <c r="C75" s="70">
        <f>169920</f>
        <v>169920</v>
      </c>
    </row>
    <row r="76" spans="1:3" ht="13.5" customHeight="1" x14ac:dyDescent="0.2">
      <c r="A76" s="77" t="s">
        <v>51</v>
      </c>
      <c r="B76" s="8" t="s">
        <v>181</v>
      </c>
      <c r="C76" s="70">
        <f>4950000+49700</f>
        <v>4999700</v>
      </c>
    </row>
    <row r="77" spans="1:3" ht="15" customHeight="1" x14ac:dyDescent="0.2">
      <c r="A77" s="77" t="s">
        <v>199</v>
      </c>
      <c r="B77" s="13" t="s">
        <v>200</v>
      </c>
      <c r="C77" s="70"/>
    </row>
    <row r="78" spans="1:3" ht="16.5" customHeight="1" x14ac:dyDescent="0.2">
      <c r="A78" s="77" t="s">
        <v>211</v>
      </c>
      <c r="B78" s="13" t="s">
        <v>38</v>
      </c>
      <c r="C78" s="70">
        <v>100000</v>
      </c>
    </row>
    <row r="79" spans="1:3" ht="18" customHeight="1" x14ac:dyDescent="0.2">
      <c r="A79" s="87" t="s">
        <v>145</v>
      </c>
      <c r="B79" s="15" t="s">
        <v>146</v>
      </c>
      <c r="C79" s="70"/>
    </row>
    <row r="80" spans="1:3" ht="18" customHeight="1" x14ac:dyDescent="0.2">
      <c r="A80" s="77" t="s">
        <v>328</v>
      </c>
      <c r="B80" s="8" t="s">
        <v>291</v>
      </c>
      <c r="C80" s="70"/>
    </row>
    <row r="81" spans="1:3" ht="14.25" customHeight="1" x14ac:dyDescent="0.2">
      <c r="A81" s="87" t="s">
        <v>148</v>
      </c>
      <c r="B81" s="15" t="s">
        <v>135</v>
      </c>
      <c r="C81" s="70"/>
    </row>
    <row r="82" spans="1:3" ht="17.25" customHeight="1" x14ac:dyDescent="0.2">
      <c r="A82" s="77" t="s">
        <v>147</v>
      </c>
      <c r="B82" s="8" t="s">
        <v>135</v>
      </c>
      <c r="C82" s="70"/>
    </row>
    <row r="83" spans="1:3" ht="16.5" customHeight="1" thickBot="1" x14ac:dyDescent="0.25">
      <c r="A83" s="77" t="s">
        <v>292</v>
      </c>
      <c r="B83" s="8" t="s">
        <v>329</v>
      </c>
      <c r="C83" s="70">
        <v>1310272</v>
      </c>
    </row>
    <row r="84" spans="1:3" ht="18.75" customHeight="1" thickBot="1" x14ac:dyDescent="0.25">
      <c r="A84" s="84"/>
      <c r="B84" s="3" t="s">
        <v>19</v>
      </c>
      <c r="C84" s="93">
        <f>SUM(C40:C83)</f>
        <v>36184659.850000001</v>
      </c>
    </row>
    <row r="85" spans="1:3" ht="16.5" customHeight="1" x14ac:dyDescent="0.2">
      <c r="A85" s="94"/>
      <c r="B85" s="18"/>
      <c r="C85" s="95"/>
    </row>
    <row r="86" spans="1:3" ht="17.25" customHeight="1" x14ac:dyDescent="0.2">
      <c r="A86" s="86">
        <v>2.2999999999999998</v>
      </c>
      <c r="B86" s="15" t="s">
        <v>65</v>
      </c>
      <c r="C86" s="76"/>
    </row>
    <row r="87" spans="1:3" ht="13.5" customHeight="1" x14ac:dyDescent="0.2">
      <c r="A87" s="87" t="s">
        <v>36</v>
      </c>
      <c r="B87" s="19" t="s">
        <v>84</v>
      </c>
      <c r="C87" s="73"/>
    </row>
    <row r="88" spans="1:3" ht="16.5" customHeight="1" x14ac:dyDescent="0.2">
      <c r="A88" s="87" t="s">
        <v>85</v>
      </c>
      <c r="B88" s="20" t="s">
        <v>86</v>
      </c>
      <c r="C88" s="73"/>
    </row>
    <row r="89" spans="1:3" ht="15.75" customHeight="1" x14ac:dyDescent="0.2">
      <c r="A89" s="77" t="s">
        <v>87</v>
      </c>
      <c r="B89" s="6" t="s">
        <v>86</v>
      </c>
      <c r="C89" s="70">
        <f>231185+94376.43</f>
        <v>325561.43</v>
      </c>
    </row>
    <row r="90" spans="1:3" ht="15.75" customHeight="1" x14ac:dyDescent="0.2">
      <c r="A90" s="77" t="s">
        <v>339</v>
      </c>
      <c r="B90" s="6" t="s">
        <v>340</v>
      </c>
      <c r="C90" s="70"/>
    </row>
    <row r="91" spans="1:3" ht="14.25" customHeight="1" x14ac:dyDescent="0.2">
      <c r="A91" s="77" t="s">
        <v>229</v>
      </c>
      <c r="B91" s="6" t="s">
        <v>243</v>
      </c>
      <c r="C91" s="70"/>
    </row>
    <row r="92" spans="1:3" ht="18" customHeight="1" x14ac:dyDescent="0.2">
      <c r="A92" s="87" t="s">
        <v>121</v>
      </c>
      <c r="B92" s="20" t="s">
        <v>122</v>
      </c>
      <c r="C92" s="73"/>
    </row>
    <row r="93" spans="1:3" ht="15.75" customHeight="1" x14ac:dyDescent="0.2">
      <c r="A93" s="77" t="s">
        <v>230</v>
      </c>
      <c r="B93" s="6" t="s">
        <v>231</v>
      </c>
      <c r="C93" s="70"/>
    </row>
    <row r="94" spans="1:3" ht="16.5" customHeight="1" x14ac:dyDescent="0.2">
      <c r="A94" s="77" t="s">
        <v>125</v>
      </c>
      <c r="B94" s="6" t="s">
        <v>128</v>
      </c>
      <c r="C94" s="96">
        <v>23409000</v>
      </c>
    </row>
    <row r="95" spans="1:3" ht="18" customHeight="1" x14ac:dyDescent="0.2">
      <c r="A95" s="77" t="s">
        <v>127</v>
      </c>
      <c r="B95" s="6" t="s">
        <v>126</v>
      </c>
      <c r="C95" s="70">
        <f>1307617+2527560+552240+509760+2242000+232460</f>
        <v>7371637</v>
      </c>
    </row>
    <row r="96" spans="1:3" ht="15" customHeight="1" x14ac:dyDescent="0.2">
      <c r="A96" s="77" t="s">
        <v>123</v>
      </c>
      <c r="B96" s="6" t="s">
        <v>124</v>
      </c>
      <c r="C96" s="70"/>
    </row>
    <row r="97" spans="1:3" x14ac:dyDescent="0.2">
      <c r="A97" s="87" t="s">
        <v>88</v>
      </c>
      <c r="B97" s="19" t="s">
        <v>89</v>
      </c>
      <c r="C97" s="73"/>
    </row>
    <row r="98" spans="1:3" x14ac:dyDescent="0.2">
      <c r="A98" s="77" t="s">
        <v>173</v>
      </c>
      <c r="B98" s="17" t="s">
        <v>174</v>
      </c>
      <c r="C98" s="70"/>
    </row>
    <row r="99" spans="1:3" x14ac:dyDescent="0.2">
      <c r="A99" s="77" t="s">
        <v>90</v>
      </c>
      <c r="B99" s="6" t="s">
        <v>91</v>
      </c>
      <c r="C99" s="70"/>
    </row>
    <row r="100" spans="1:3" x14ac:dyDescent="0.2">
      <c r="A100" s="77" t="s">
        <v>92</v>
      </c>
      <c r="B100" s="6" t="s">
        <v>93</v>
      </c>
      <c r="C100" s="70">
        <f>226560+42480</f>
        <v>269040</v>
      </c>
    </row>
    <row r="101" spans="1:3" x14ac:dyDescent="0.2">
      <c r="A101" s="87" t="s">
        <v>94</v>
      </c>
      <c r="B101" s="20" t="s">
        <v>95</v>
      </c>
      <c r="C101" s="70"/>
    </row>
    <row r="102" spans="1:3" x14ac:dyDescent="0.2">
      <c r="A102" s="77" t="s">
        <v>96</v>
      </c>
      <c r="B102" s="6" t="s">
        <v>95</v>
      </c>
      <c r="C102" s="70"/>
    </row>
    <row r="103" spans="1:3" x14ac:dyDescent="0.2">
      <c r="A103" s="87" t="s">
        <v>208</v>
      </c>
      <c r="B103" s="20" t="s">
        <v>207</v>
      </c>
      <c r="C103" s="70"/>
    </row>
    <row r="104" spans="1:3" x14ac:dyDescent="0.2">
      <c r="A104" s="77" t="s">
        <v>206</v>
      </c>
      <c r="B104" s="21" t="s">
        <v>209</v>
      </c>
      <c r="C104" s="70"/>
    </row>
    <row r="105" spans="1:3" x14ac:dyDescent="0.2">
      <c r="A105" s="87" t="s">
        <v>68</v>
      </c>
      <c r="B105" s="5" t="s">
        <v>69</v>
      </c>
      <c r="C105" s="73"/>
    </row>
    <row r="106" spans="1:3" x14ac:dyDescent="0.2">
      <c r="A106" s="68" t="s">
        <v>64</v>
      </c>
      <c r="B106" s="4" t="s">
        <v>67</v>
      </c>
      <c r="C106" s="70"/>
    </row>
    <row r="107" spans="1:3" x14ac:dyDescent="0.2">
      <c r="A107" s="68" t="s">
        <v>167</v>
      </c>
      <c r="B107" s="4" t="s">
        <v>168</v>
      </c>
      <c r="C107" s="70"/>
    </row>
    <row r="108" spans="1:3" ht="12.75" customHeight="1" x14ac:dyDescent="0.2">
      <c r="A108" s="77" t="s">
        <v>97</v>
      </c>
      <c r="B108" s="6" t="s">
        <v>98</v>
      </c>
      <c r="C108" s="70"/>
    </row>
    <row r="109" spans="1:3" ht="16.5" customHeight="1" x14ac:dyDescent="0.2">
      <c r="A109" s="72" t="s">
        <v>99</v>
      </c>
      <c r="B109" s="19" t="s">
        <v>100</v>
      </c>
      <c r="C109" s="73"/>
    </row>
    <row r="110" spans="1:3" ht="17.25" customHeight="1" x14ac:dyDescent="0.2">
      <c r="A110" s="72" t="s">
        <v>101</v>
      </c>
      <c r="B110" s="19" t="s">
        <v>102</v>
      </c>
      <c r="C110" s="73"/>
    </row>
    <row r="111" spans="1:3" ht="15" customHeight="1" x14ac:dyDescent="0.2">
      <c r="A111" s="77" t="s">
        <v>103</v>
      </c>
      <c r="B111" s="6" t="s">
        <v>104</v>
      </c>
      <c r="C111" s="70"/>
    </row>
    <row r="112" spans="1:3" x14ac:dyDescent="0.2">
      <c r="A112" s="87" t="s">
        <v>225</v>
      </c>
      <c r="B112" s="20" t="s">
        <v>228</v>
      </c>
      <c r="C112" s="70"/>
    </row>
    <row r="113" spans="1:5" x14ac:dyDescent="0.2">
      <c r="A113" s="77" t="s">
        <v>218</v>
      </c>
      <c r="B113" s="6" t="s">
        <v>220</v>
      </c>
      <c r="C113" s="70"/>
    </row>
    <row r="114" spans="1:5" x14ac:dyDescent="0.2">
      <c r="A114" s="77" t="s">
        <v>226</v>
      </c>
      <c r="B114" s="6" t="s">
        <v>227</v>
      </c>
      <c r="C114" s="70"/>
    </row>
    <row r="115" spans="1:5" x14ac:dyDescent="0.2">
      <c r="A115" s="87" t="s">
        <v>105</v>
      </c>
      <c r="B115" s="20" t="s">
        <v>106</v>
      </c>
      <c r="C115" s="73"/>
    </row>
    <row r="116" spans="1:5" ht="15.75" customHeight="1" x14ac:dyDescent="0.2">
      <c r="A116" s="77" t="s">
        <v>261</v>
      </c>
      <c r="B116" s="6" t="s">
        <v>263</v>
      </c>
      <c r="C116" s="70"/>
    </row>
    <row r="117" spans="1:5" ht="13.5" customHeight="1" x14ac:dyDescent="0.2">
      <c r="A117" s="77" t="s">
        <v>186</v>
      </c>
      <c r="B117" s="6" t="s">
        <v>187</v>
      </c>
      <c r="C117" s="70"/>
    </row>
    <row r="118" spans="1:5" x14ac:dyDescent="0.2">
      <c r="A118" s="77" t="s">
        <v>107</v>
      </c>
      <c r="B118" s="6" t="s">
        <v>166</v>
      </c>
      <c r="C118" s="70"/>
    </row>
    <row r="119" spans="1:5" x14ac:dyDescent="0.2">
      <c r="A119" s="87" t="s">
        <v>241</v>
      </c>
      <c r="B119" s="20" t="s">
        <v>242</v>
      </c>
      <c r="C119" s="76"/>
    </row>
    <row r="120" spans="1:5" x14ac:dyDescent="0.2">
      <c r="A120" s="77" t="s">
        <v>247</v>
      </c>
      <c r="B120" s="6" t="s">
        <v>242</v>
      </c>
      <c r="C120" s="70"/>
    </row>
    <row r="121" spans="1:5" x14ac:dyDescent="0.2">
      <c r="A121" s="87" t="s">
        <v>108</v>
      </c>
      <c r="B121" s="19" t="s">
        <v>109</v>
      </c>
      <c r="C121" s="73"/>
    </row>
    <row r="122" spans="1:5" x14ac:dyDescent="0.2">
      <c r="A122" s="77" t="s">
        <v>134</v>
      </c>
      <c r="B122" s="21" t="s">
        <v>133</v>
      </c>
      <c r="C122" s="70">
        <v>5000000</v>
      </c>
    </row>
    <row r="123" spans="1:5" ht="16.5" customHeight="1" x14ac:dyDescent="0.2">
      <c r="A123" s="77" t="s">
        <v>110</v>
      </c>
      <c r="B123" s="6" t="s">
        <v>111</v>
      </c>
      <c r="C123" s="70"/>
    </row>
    <row r="124" spans="1:5" ht="18" customHeight="1" x14ac:dyDescent="0.2">
      <c r="A124" s="77" t="s">
        <v>112</v>
      </c>
      <c r="B124" s="6" t="s">
        <v>244</v>
      </c>
      <c r="C124" s="70"/>
    </row>
    <row r="125" spans="1:5" ht="17.25" customHeight="1" x14ac:dyDescent="0.2">
      <c r="A125" s="77" t="s">
        <v>245</v>
      </c>
      <c r="B125" s="6" t="s">
        <v>113</v>
      </c>
      <c r="C125" s="70"/>
    </row>
    <row r="126" spans="1:5" ht="15.75" customHeight="1" x14ac:dyDescent="0.2">
      <c r="A126" s="77" t="s">
        <v>163</v>
      </c>
      <c r="B126" s="21" t="s">
        <v>164</v>
      </c>
      <c r="C126" s="70"/>
    </row>
    <row r="127" spans="1:5" ht="15" customHeight="1" x14ac:dyDescent="0.2">
      <c r="A127" s="87" t="s">
        <v>114</v>
      </c>
      <c r="B127" s="20" t="s">
        <v>115</v>
      </c>
      <c r="C127" s="70"/>
      <c r="E127" t="s">
        <v>363</v>
      </c>
    </row>
    <row r="128" spans="1:5" x14ac:dyDescent="0.2">
      <c r="A128" s="77" t="s">
        <v>116</v>
      </c>
      <c r="B128" s="6" t="s">
        <v>117</v>
      </c>
      <c r="C128" s="73"/>
    </row>
    <row r="129" spans="1:3" ht="18" customHeight="1" x14ac:dyDescent="0.2">
      <c r="A129" s="77" t="s">
        <v>130</v>
      </c>
      <c r="B129" s="21" t="s">
        <v>201</v>
      </c>
      <c r="C129" s="70">
        <f>166785+643100</f>
        <v>809885</v>
      </c>
    </row>
    <row r="130" spans="1:3" ht="16.5" customHeight="1" x14ac:dyDescent="0.2">
      <c r="A130" s="77" t="s">
        <v>118</v>
      </c>
      <c r="B130" s="21" t="s">
        <v>160</v>
      </c>
      <c r="C130" s="70">
        <v>53100</v>
      </c>
    </row>
    <row r="131" spans="1:3" ht="16.5" customHeight="1" x14ac:dyDescent="0.2">
      <c r="A131" s="77" t="s">
        <v>129</v>
      </c>
      <c r="B131" s="21" t="s">
        <v>157</v>
      </c>
      <c r="C131" s="97">
        <v>1129260</v>
      </c>
    </row>
    <row r="132" spans="1:3" x14ac:dyDescent="0.2">
      <c r="A132" s="77" t="s">
        <v>131</v>
      </c>
      <c r="B132" s="21" t="s">
        <v>132</v>
      </c>
      <c r="C132" s="70">
        <f>157825+34000</f>
        <v>191825</v>
      </c>
    </row>
    <row r="133" spans="1:3" x14ac:dyDescent="0.2">
      <c r="A133" s="77" t="s">
        <v>119</v>
      </c>
      <c r="B133" s="6" t="s">
        <v>120</v>
      </c>
      <c r="C133" s="70">
        <v>226560</v>
      </c>
    </row>
    <row r="134" spans="1:3" x14ac:dyDescent="0.2">
      <c r="A134" s="77" t="s">
        <v>195</v>
      </c>
      <c r="B134" s="6" t="s">
        <v>196</v>
      </c>
      <c r="C134" s="70"/>
    </row>
    <row r="135" spans="1:3" x14ac:dyDescent="0.2">
      <c r="A135" s="77" t="s">
        <v>197</v>
      </c>
      <c r="B135" s="6" t="s">
        <v>198</v>
      </c>
      <c r="C135" s="70"/>
    </row>
    <row r="136" spans="1:3" x14ac:dyDescent="0.2">
      <c r="A136" s="77" t="s">
        <v>162</v>
      </c>
      <c r="B136" s="21" t="s">
        <v>232</v>
      </c>
      <c r="C136" s="70"/>
    </row>
    <row r="137" spans="1:3" x14ac:dyDescent="0.2">
      <c r="A137" s="77" t="s">
        <v>347</v>
      </c>
      <c r="B137" s="21" t="s">
        <v>348</v>
      </c>
      <c r="C137" s="70"/>
    </row>
    <row r="138" spans="1:3" ht="13.5" thickBot="1" x14ac:dyDescent="0.25">
      <c r="A138" s="77" t="s">
        <v>310</v>
      </c>
      <c r="B138" s="21" t="s">
        <v>311</v>
      </c>
      <c r="C138" s="70">
        <f>1268500</f>
        <v>1268500</v>
      </c>
    </row>
    <row r="139" spans="1:3" ht="13.5" thickBot="1" x14ac:dyDescent="0.25">
      <c r="A139" s="77"/>
      <c r="B139" s="15" t="s">
        <v>66</v>
      </c>
      <c r="C139" s="98">
        <f>SUM(C87:C138)</f>
        <v>40054368.43</v>
      </c>
    </row>
    <row r="140" spans="1:3" x14ac:dyDescent="0.2">
      <c r="A140" s="77"/>
      <c r="B140" s="8"/>
      <c r="C140" s="95"/>
    </row>
    <row r="141" spans="1:3" x14ac:dyDescent="0.2">
      <c r="A141" s="86">
        <v>2.4</v>
      </c>
      <c r="B141" s="15" t="s">
        <v>75</v>
      </c>
      <c r="C141" s="76"/>
    </row>
    <row r="142" spans="1:3" x14ac:dyDescent="0.2">
      <c r="A142" s="87" t="s">
        <v>76</v>
      </c>
      <c r="B142" s="5" t="s">
        <v>77</v>
      </c>
      <c r="C142" s="76"/>
    </row>
    <row r="143" spans="1:3" x14ac:dyDescent="0.2">
      <c r="A143" s="77" t="s">
        <v>353</v>
      </c>
      <c r="B143" s="4" t="s">
        <v>77</v>
      </c>
      <c r="C143" s="70"/>
    </row>
    <row r="144" spans="1:3" ht="27.75" customHeight="1" thickBot="1" x14ac:dyDescent="0.25">
      <c r="A144" s="77" t="s">
        <v>78</v>
      </c>
      <c r="B144" s="4" t="s">
        <v>79</v>
      </c>
      <c r="C144" s="99">
        <f>500000+150000+520080+175000+1470000+150000</f>
        <v>2965080</v>
      </c>
    </row>
    <row r="145" spans="1:3" ht="13.5" thickBot="1" x14ac:dyDescent="0.25">
      <c r="A145" s="77"/>
      <c r="B145" s="15" t="s">
        <v>81</v>
      </c>
      <c r="C145" s="100">
        <f>SUM(C143:C144)</f>
        <v>2965080</v>
      </c>
    </row>
    <row r="146" spans="1:3" x14ac:dyDescent="0.2">
      <c r="A146" s="94"/>
      <c r="B146" s="33"/>
      <c r="C146" s="95"/>
    </row>
    <row r="147" spans="1:3" x14ac:dyDescent="0.2">
      <c r="A147" s="86">
        <v>2.6</v>
      </c>
      <c r="B147" s="5" t="s">
        <v>70</v>
      </c>
      <c r="C147" s="88"/>
    </row>
    <row r="148" spans="1:3" x14ac:dyDescent="0.2">
      <c r="A148" s="87" t="s">
        <v>71</v>
      </c>
      <c r="B148" s="15" t="s">
        <v>72</v>
      </c>
      <c r="C148" s="76"/>
    </row>
    <row r="149" spans="1:3" x14ac:dyDescent="0.2">
      <c r="A149" s="77" t="s">
        <v>80</v>
      </c>
      <c r="B149" s="4" t="s">
        <v>349</v>
      </c>
      <c r="C149" s="83">
        <v>1048300.63</v>
      </c>
    </row>
    <row r="150" spans="1:3" ht="15" customHeight="1" x14ac:dyDescent="0.2">
      <c r="A150" s="77" t="s">
        <v>175</v>
      </c>
      <c r="B150" s="22" t="s">
        <v>176</v>
      </c>
      <c r="C150" s="70"/>
    </row>
    <row r="151" spans="1:3" x14ac:dyDescent="0.2">
      <c r="A151" s="77" t="s">
        <v>73</v>
      </c>
      <c r="B151" s="4" t="s">
        <v>74</v>
      </c>
      <c r="C151" s="70"/>
    </row>
    <row r="152" spans="1:3" x14ac:dyDescent="0.2">
      <c r="A152" s="77" t="s">
        <v>191</v>
      </c>
      <c r="B152" s="4" t="s">
        <v>194</v>
      </c>
      <c r="C152" s="70"/>
    </row>
    <row r="153" spans="1:3" ht="12.75" customHeight="1" x14ac:dyDescent="0.2">
      <c r="A153" s="87" t="s">
        <v>203</v>
      </c>
      <c r="B153" s="15" t="s">
        <v>205</v>
      </c>
      <c r="C153" s="70"/>
    </row>
    <row r="154" spans="1:3" x14ac:dyDescent="0.2">
      <c r="A154" s="77" t="s">
        <v>204</v>
      </c>
      <c r="B154" s="8" t="s">
        <v>205</v>
      </c>
      <c r="C154" s="70"/>
    </row>
    <row r="155" spans="1:3" x14ac:dyDescent="0.2">
      <c r="A155" s="87" t="s">
        <v>185</v>
      </c>
      <c r="B155" s="15" t="s">
        <v>83</v>
      </c>
      <c r="C155" s="73"/>
    </row>
    <row r="156" spans="1:3" x14ac:dyDescent="0.2">
      <c r="A156" s="77" t="s">
        <v>82</v>
      </c>
      <c r="B156" s="8" t="s">
        <v>83</v>
      </c>
      <c r="C156" s="83">
        <v>2490307.4</v>
      </c>
    </row>
    <row r="157" spans="1:3" x14ac:dyDescent="0.2">
      <c r="A157" s="87" t="s">
        <v>189</v>
      </c>
      <c r="B157" s="15" t="s">
        <v>188</v>
      </c>
      <c r="C157" s="101"/>
    </row>
    <row r="158" spans="1:3" x14ac:dyDescent="0.2">
      <c r="A158" s="77" t="s">
        <v>190</v>
      </c>
      <c r="B158" s="8" t="s">
        <v>188</v>
      </c>
      <c r="C158" s="70"/>
    </row>
    <row r="159" spans="1:3" x14ac:dyDescent="0.2">
      <c r="A159" s="91" t="s">
        <v>257</v>
      </c>
      <c r="B159" s="23" t="s">
        <v>258</v>
      </c>
      <c r="C159" s="76"/>
    </row>
    <row r="160" spans="1:3" x14ac:dyDescent="0.2">
      <c r="A160" s="90" t="s">
        <v>259</v>
      </c>
      <c r="B160" s="7" t="s">
        <v>258</v>
      </c>
      <c r="C160" s="70"/>
    </row>
    <row r="161" spans="1:3" x14ac:dyDescent="0.2">
      <c r="A161" s="87" t="s">
        <v>222</v>
      </c>
      <c r="B161" s="15" t="s">
        <v>221</v>
      </c>
      <c r="C161" s="70"/>
    </row>
    <row r="162" spans="1:3" x14ac:dyDescent="0.2">
      <c r="A162" s="87" t="s">
        <v>182</v>
      </c>
      <c r="B162" s="5" t="s">
        <v>183</v>
      </c>
      <c r="C162" s="101"/>
    </row>
    <row r="163" spans="1:3" x14ac:dyDescent="0.2">
      <c r="A163" s="77" t="s">
        <v>184</v>
      </c>
      <c r="B163" s="4" t="s">
        <v>183</v>
      </c>
      <c r="C163" s="70"/>
    </row>
    <row r="164" spans="1:3" ht="15.75" customHeight="1" x14ac:dyDescent="0.2">
      <c r="A164" s="77" t="s">
        <v>262</v>
      </c>
      <c r="B164" s="4" t="s">
        <v>266</v>
      </c>
      <c r="C164" s="70"/>
    </row>
    <row r="165" spans="1:3" x14ac:dyDescent="0.2">
      <c r="A165" s="77" t="s">
        <v>246</v>
      </c>
      <c r="B165" s="4" t="s">
        <v>248</v>
      </c>
      <c r="C165" s="70"/>
    </row>
    <row r="166" spans="1:3" x14ac:dyDescent="0.2">
      <c r="A166" s="87" t="s">
        <v>223</v>
      </c>
      <c r="B166" s="5" t="s">
        <v>224</v>
      </c>
      <c r="C166" s="102"/>
    </row>
    <row r="167" spans="1:3" x14ac:dyDescent="0.2">
      <c r="A167" s="77" t="s">
        <v>219</v>
      </c>
      <c r="B167" s="4" t="s">
        <v>194</v>
      </c>
      <c r="C167" s="70"/>
    </row>
    <row r="168" spans="1:3" x14ac:dyDescent="0.2">
      <c r="A168" s="103" t="s">
        <v>255</v>
      </c>
      <c r="B168" s="20" t="s">
        <v>254</v>
      </c>
      <c r="C168" s="76"/>
    </row>
    <row r="169" spans="1:3" x14ac:dyDescent="0.2">
      <c r="A169" s="104" t="s">
        <v>256</v>
      </c>
      <c r="B169" s="6" t="s">
        <v>254</v>
      </c>
      <c r="C169" s="70"/>
    </row>
    <row r="170" spans="1:3" x14ac:dyDescent="0.2">
      <c r="A170" s="103" t="s">
        <v>336</v>
      </c>
      <c r="B170" s="20" t="s">
        <v>337</v>
      </c>
      <c r="C170" s="70"/>
    </row>
    <row r="171" spans="1:3" ht="13.5" thickBot="1" x14ac:dyDescent="0.25">
      <c r="A171" s="104" t="s">
        <v>338</v>
      </c>
      <c r="B171" s="6" t="s">
        <v>337</v>
      </c>
      <c r="C171" s="105">
        <f>6720000+6282220.56+6820000+6396129.22+8699278.79+1099331.09+20756855.97+734587.78</f>
        <v>57508403.409999996</v>
      </c>
    </row>
    <row r="172" spans="1:3" ht="13.5" thickBot="1" x14ac:dyDescent="0.25">
      <c r="A172" s="94"/>
      <c r="B172" s="34" t="s">
        <v>322</v>
      </c>
      <c r="C172" s="106">
        <f>SUM(C148:C171)</f>
        <v>61047011.439999998</v>
      </c>
    </row>
    <row r="173" spans="1:3" ht="13.5" thickBot="1" x14ac:dyDescent="0.25">
      <c r="A173" s="77"/>
      <c r="B173" s="8"/>
      <c r="C173" s="107"/>
    </row>
    <row r="174" spans="1:3" ht="13.5" thickBot="1" x14ac:dyDescent="0.25">
      <c r="A174" s="68"/>
      <c r="B174" s="3" t="s">
        <v>21</v>
      </c>
      <c r="C174" s="108">
        <f>C36+C84+C139+C145+C172</f>
        <v>171884886.63</v>
      </c>
    </row>
    <row r="175" spans="1:3" ht="13.5" thickTop="1" x14ac:dyDescent="0.2">
      <c r="A175" s="111"/>
      <c r="B175" s="39"/>
      <c r="C175" s="112"/>
    </row>
    <row r="176" spans="1:3" x14ac:dyDescent="0.2">
      <c r="A176" s="109"/>
      <c r="B176" s="41"/>
      <c r="C176" s="110"/>
    </row>
    <row r="177" spans="1:3" x14ac:dyDescent="0.2">
      <c r="A177" s="113"/>
      <c r="B177" s="114"/>
      <c r="C177" s="115"/>
    </row>
    <row r="178" spans="1:3" x14ac:dyDescent="0.2">
      <c r="A178" s="113" t="s">
        <v>161</v>
      </c>
      <c r="B178" s="114"/>
      <c r="C178" s="115"/>
    </row>
    <row r="179" spans="1:3" x14ac:dyDescent="0.2">
      <c r="A179" s="116" t="s">
        <v>10</v>
      </c>
      <c r="B179" s="117"/>
      <c r="C179" s="118"/>
    </row>
    <row r="180" spans="1:3" ht="10.5" customHeight="1" thickBot="1" x14ac:dyDescent="0.25">
      <c r="A180" s="119"/>
      <c r="B180" s="120"/>
      <c r="C180" s="121"/>
    </row>
    <row r="181" spans="1:3" ht="33.75" customHeight="1" x14ac:dyDescent="0.2"/>
    <row r="182" spans="1:3" ht="13.5" thickBot="1" x14ac:dyDescent="0.25"/>
    <row r="183" spans="1:3" x14ac:dyDescent="0.2">
      <c r="A183" s="122"/>
      <c r="B183" s="123"/>
      <c r="C183" s="124"/>
    </row>
    <row r="184" spans="1:3" x14ac:dyDescent="0.2">
      <c r="A184" s="125"/>
      <c r="B184" s="1"/>
      <c r="C184" s="126"/>
    </row>
    <row r="185" spans="1:3" x14ac:dyDescent="0.2">
      <c r="A185" s="125"/>
      <c r="B185" s="1"/>
      <c r="C185" s="126"/>
    </row>
    <row r="186" spans="1:3" x14ac:dyDescent="0.2">
      <c r="A186" s="125"/>
      <c r="B186" s="1"/>
      <c r="C186" s="126"/>
    </row>
    <row r="187" spans="1:3" x14ac:dyDescent="0.2">
      <c r="A187" s="125"/>
      <c r="B187" s="1"/>
      <c r="C187" s="126"/>
    </row>
    <row r="188" spans="1:3" x14ac:dyDescent="0.2">
      <c r="A188" s="127" t="s">
        <v>321</v>
      </c>
      <c r="B188" s="40"/>
      <c r="C188" s="128"/>
    </row>
    <row r="189" spans="1:3" x14ac:dyDescent="0.2">
      <c r="A189" s="129" t="s">
        <v>2</v>
      </c>
      <c r="B189" s="130"/>
      <c r="C189" s="131"/>
    </row>
    <row r="190" spans="1:3" x14ac:dyDescent="0.2">
      <c r="A190" s="59" t="s">
        <v>360</v>
      </c>
      <c r="B190" s="60"/>
      <c r="C190" s="61"/>
    </row>
    <row r="191" spans="1:3" x14ac:dyDescent="0.2">
      <c r="A191" s="132" t="s">
        <v>33</v>
      </c>
      <c r="B191" s="46"/>
      <c r="C191" s="133"/>
    </row>
    <row r="192" spans="1:3" x14ac:dyDescent="0.2">
      <c r="A192" s="134" t="s">
        <v>20</v>
      </c>
      <c r="B192" s="27" t="s">
        <v>0</v>
      </c>
      <c r="C192" s="135" t="s">
        <v>1</v>
      </c>
    </row>
    <row r="193" spans="1:3" x14ac:dyDescent="0.2">
      <c r="A193" s="66" t="s">
        <v>6</v>
      </c>
      <c r="B193" s="3" t="s">
        <v>25</v>
      </c>
      <c r="C193" s="73"/>
    </row>
    <row r="194" spans="1:3" x14ac:dyDescent="0.2">
      <c r="A194" s="68" t="s">
        <v>7</v>
      </c>
      <c r="B194" s="4" t="s">
        <v>26</v>
      </c>
      <c r="C194" s="136">
        <f>103.32+72.21</f>
        <v>175.52999999999997</v>
      </c>
    </row>
    <row r="195" spans="1:3" x14ac:dyDescent="0.2">
      <c r="A195" s="68" t="s">
        <v>8</v>
      </c>
      <c r="B195" s="4" t="s">
        <v>27</v>
      </c>
      <c r="C195" s="69">
        <f>101.7+71.07</f>
        <v>172.76999999999998</v>
      </c>
    </row>
    <row r="196" spans="1:3" x14ac:dyDescent="0.2">
      <c r="A196" s="68" t="s">
        <v>253</v>
      </c>
      <c r="B196" s="4" t="s">
        <v>28</v>
      </c>
      <c r="C196" s="69">
        <f>9.96+8.19</f>
        <v>18.149999999999999</v>
      </c>
    </row>
    <row r="197" spans="1:3" ht="13.5" thickBot="1" x14ac:dyDescent="0.25">
      <c r="A197" s="68" t="s">
        <v>12</v>
      </c>
      <c r="B197" s="4" t="s">
        <v>29</v>
      </c>
      <c r="C197" s="78">
        <v>0</v>
      </c>
    </row>
    <row r="198" spans="1:3" ht="13.5" thickBot="1" x14ac:dyDescent="0.25">
      <c r="A198" s="137"/>
      <c r="B198" s="31" t="s">
        <v>327</v>
      </c>
      <c r="C198" s="138">
        <f>SUM(C194:C197)</f>
        <v>366.44999999999993</v>
      </c>
    </row>
    <row r="199" spans="1:3" x14ac:dyDescent="0.2">
      <c r="A199" s="137"/>
      <c r="B199" s="31"/>
      <c r="C199" s="139"/>
    </row>
    <row r="200" spans="1:3" x14ac:dyDescent="0.2">
      <c r="A200" s="140">
        <v>2.2000000000000002</v>
      </c>
      <c r="B200" s="26" t="s">
        <v>14</v>
      </c>
      <c r="C200" s="141"/>
    </row>
    <row r="201" spans="1:3" x14ac:dyDescent="0.2">
      <c r="A201" s="140" t="s">
        <v>15</v>
      </c>
      <c r="B201" s="28" t="s">
        <v>325</v>
      </c>
      <c r="C201" s="141"/>
    </row>
    <row r="202" spans="1:3" x14ac:dyDescent="0.2">
      <c r="A202" s="142" t="s">
        <v>326</v>
      </c>
      <c r="B202" s="25" t="s">
        <v>324</v>
      </c>
      <c r="C202" s="136">
        <v>0</v>
      </c>
    </row>
    <row r="203" spans="1:3" x14ac:dyDescent="0.2">
      <c r="A203" s="143" t="s">
        <v>139</v>
      </c>
      <c r="B203" s="26" t="s">
        <v>140</v>
      </c>
      <c r="C203" s="141"/>
    </row>
    <row r="204" spans="1:3" x14ac:dyDescent="0.2">
      <c r="A204" s="144" t="s">
        <v>141</v>
      </c>
      <c r="B204" s="30" t="s">
        <v>142</v>
      </c>
      <c r="C204" s="136"/>
    </row>
    <row r="205" spans="1:3" x14ac:dyDescent="0.2">
      <c r="A205" s="144" t="s">
        <v>143</v>
      </c>
      <c r="B205" s="30" t="s">
        <v>268</v>
      </c>
      <c r="C205" s="145">
        <v>0</v>
      </c>
    </row>
    <row r="206" spans="1:3" x14ac:dyDescent="0.2">
      <c r="A206" s="143" t="s">
        <v>47</v>
      </c>
      <c r="B206" s="26" t="s">
        <v>46</v>
      </c>
      <c r="C206" s="141"/>
    </row>
    <row r="207" spans="1:3" x14ac:dyDescent="0.2">
      <c r="A207" s="144" t="s">
        <v>48</v>
      </c>
      <c r="B207" s="30" t="s">
        <v>269</v>
      </c>
      <c r="C207" s="145">
        <v>0</v>
      </c>
    </row>
    <row r="208" spans="1:3" x14ac:dyDescent="0.2">
      <c r="A208" s="144" t="s">
        <v>333</v>
      </c>
      <c r="B208" s="30" t="s">
        <v>334</v>
      </c>
      <c r="C208" s="145">
        <v>0</v>
      </c>
    </row>
    <row r="209" spans="1:3" x14ac:dyDescent="0.2">
      <c r="A209" s="143" t="s">
        <v>63</v>
      </c>
      <c r="B209" s="26" t="s">
        <v>270</v>
      </c>
      <c r="C209" s="141"/>
    </row>
    <row r="210" spans="1:3" x14ac:dyDescent="0.2">
      <c r="A210" s="144" t="s">
        <v>271</v>
      </c>
      <c r="B210" s="30" t="s">
        <v>272</v>
      </c>
      <c r="C210" s="145">
        <v>0</v>
      </c>
    </row>
    <row r="211" spans="1:3" x14ac:dyDescent="0.2">
      <c r="A211" s="143" t="s">
        <v>136</v>
      </c>
      <c r="B211" s="26" t="s">
        <v>137</v>
      </c>
      <c r="C211" s="141"/>
    </row>
    <row r="212" spans="1:3" x14ac:dyDescent="0.2">
      <c r="A212" s="144" t="s">
        <v>273</v>
      </c>
      <c r="B212" s="30" t="s">
        <v>265</v>
      </c>
      <c r="C212" s="145">
        <v>0</v>
      </c>
    </row>
    <row r="213" spans="1:3" ht="22.5" x14ac:dyDescent="0.2">
      <c r="A213" s="143" t="s">
        <v>274</v>
      </c>
      <c r="B213" s="26" t="s">
        <v>275</v>
      </c>
      <c r="C213" s="141"/>
    </row>
    <row r="214" spans="1:3" x14ac:dyDescent="0.2">
      <c r="A214" s="144" t="s">
        <v>172</v>
      </c>
      <c r="B214" s="30" t="s">
        <v>276</v>
      </c>
      <c r="C214" s="141"/>
    </row>
    <row r="215" spans="1:3" x14ac:dyDescent="0.2">
      <c r="A215" s="144" t="s">
        <v>170</v>
      </c>
      <c r="B215" s="30" t="s">
        <v>277</v>
      </c>
      <c r="C215" s="145">
        <v>0</v>
      </c>
    </row>
    <row r="216" spans="1:3" ht="22.5" x14ac:dyDescent="0.2">
      <c r="A216" s="144" t="s">
        <v>177</v>
      </c>
      <c r="B216" s="30" t="s">
        <v>278</v>
      </c>
      <c r="C216" s="145">
        <v>0</v>
      </c>
    </row>
    <row r="217" spans="1:3" x14ac:dyDescent="0.2">
      <c r="A217" s="143" t="s">
        <v>233</v>
      </c>
      <c r="B217" s="26" t="s">
        <v>234</v>
      </c>
      <c r="C217" s="141"/>
    </row>
    <row r="218" spans="1:3" x14ac:dyDescent="0.2">
      <c r="A218" s="144" t="s">
        <v>235</v>
      </c>
      <c r="B218" s="30" t="s">
        <v>236</v>
      </c>
      <c r="C218" s="145">
        <v>0</v>
      </c>
    </row>
    <row r="219" spans="1:3" x14ac:dyDescent="0.2">
      <c r="A219" s="144" t="s">
        <v>237</v>
      </c>
      <c r="B219" s="30" t="s">
        <v>279</v>
      </c>
      <c r="C219" s="145">
        <v>0</v>
      </c>
    </row>
    <row r="220" spans="1:3" x14ac:dyDescent="0.2">
      <c r="A220" s="144" t="s">
        <v>239</v>
      </c>
      <c r="B220" s="30" t="s">
        <v>280</v>
      </c>
      <c r="C220" s="145">
        <v>0</v>
      </c>
    </row>
    <row r="221" spans="1:3" ht="22.5" x14ac:dyDescent="0.2">
      <c r="A221" s="143" t="s">
        <v>52</v>
      </c>
      <c r="B221" s="26" t="s">
        <v>281</v>
      </c>
      <c r="C221" s="141"/>
    </row>
    <row r="222" spans="1:3" x14ac:dyDescent="0.2">
      <c r="A222" s="144" t="s">
        <v>50</v>
      </c>
      <c r="B222" s="30" t="s">
        <v>282</v>
      </c>
      <c r="C222" s="145">
        <v>0</v>
      </c>
    </row>
    <row r="223" spans="1:3" x14ac:dyDescent="0.2">
      <c r="A223" s="144" t="s">
        <v>283</v>
      </c>
      <c r="B223" s="30" t="s">
        <v>284</v>
      </c>
      <c r="C223" s="141"/>
    </row>
    <row r="224" spans="1:3" x14ac:dyDescent="0.2">
      <c r="A224" s="143" t="s">
        <v>39</v>
      </c>
      <c r="B224" s="26" t="s">
        <v>285</v>
      </c>
      <c r="C224" s="141"/>
    </row>
    <row r="225" spans="1:3" x14ac:dyDescent="0.2">
      <c r="A225" s="144" t="s">
        <v>199</v>
      </c>
      <c r="B225" s="30" t="s">
        <v>286</v>
      </c>
      <c r="C225" s="145">
        <v>0</v>
      </c>
    </row>
    <row r="226" spans="1:3" x14ac:dyDescent="0.2">
      <c r="A226" s="143" t="s">
        <v>287</v>
      </c>
      <c r="B226" s="26" t="s">
        <v>288</v>
      </c>
      <c r="C226" s="145">
        <v>0</v>
      </c>
    </row>
    <row r="227" spans="1:3" x14ac:dyDescent="0.2">
      <c r="A227" s="144" t="s">
        <v>289</v>
      </c>
      <c r="B227" s="30" t="s">
        <v>290</v>
      </c>
      <c r="C227" s="145">
        <v>0</v>
      </c>
    </row>
    <row r="228" spans="1:3" x14ac:dyDescent="0.2">
      <c r="A228" s="143" t="s">
        <v>145</v>
      </c>
      <c r="B228" s="26" t="s">
        <v>291</v>
      </c>
      <c r="C228" s="145">
        <v>0</v>
      </c>
    </row>
    <row r="229" spans="1:3" x14ac:dyDescent="0.2">
      <c r="A229" s="144" t="s">
        <v>328</v>
      </c>
      <c r="B229" s="30" t="s">
        <v>291</v>
      </c>
      <c r="C229" s="145">
        <v>0</v>
      </c>
    </row>
    <row r="230" spans="1:3" x14ac:dyDescent="0.2">
      <c r="A230" s="144" t="s">
        <v>147</v>
      </c>
      <c r="B230" s="30" t="s">
        <v>135</v>
      </c>
      <c r="C230" s="145">
        <v>0</v>
      </c>
    </row>
    <row r="231" spans="1:3" ht="13.5" thickBot="1" x14ac:dyDescent="0.25">
      <c r="A231" s="144" t="s">
        <v>292</v>
      </c>
      <c r="B231" s="30" t="s">
        <v>293</v>
      </c>
      <c r="C231" s="146">
        <v>0</v>
      </c>
    </row>
    <row r="232" spans="1:3" ht="13.5" thickBot="1" x14ac:dyDescent="0.25">
      <c r="A232" s="144"/>
      <c r="B232" s="26" t="s">
        <v>294</v>
      </c>
      <c r="C232" s="147">
        <f>SUM(C200:C231)</f>
        <v>0</v>
      </c>
    </row>
    <row r="233" spans="1:3" x14ac:dyDescent="0.2">
      <c r="A233" s="144"/>
      <c r="B233" s="30"/>
      <c r="C233" s="148"/>
    </row>
    <row r="234" spans="1:3" x14ac:dyDescent="0.2">
      <c r="A234" s="140">
        <v>2.2999999999999998</v>
      </c>
      <c r="B234" s="26" t="s">
        <v>65</v>
      </c>
      <c r="C234" s="141"/>
    </row>
    <row r="235" spans="1:3" x14ac:dyDescent="0.2">
      <c r="A235" s="143" t="s">
        <v>36</v>
      </c>
      <c r="B235" s="26" t="s">
        <v>84</v>
      </c>
      <c r="C235" s="141"/>
    </row>
    <row r="236" spans="1:3" x14ac:dyDescent="0.2">
      <c r="A236" s="144" t="s">
        <v>85</v>
      </c>
      <c r="B236" s="30" t="s">
        <v>86</v>
      </c>
      <c r="C236" s="145">
        <v>0</v>
      </c>
    </row>
    <row r="237" spans="1:3" x14ac:dyDescent="0.2">
      <c r="A237" s="144" t="s">
        <v>87</v>
      </c>
      <c r="B237" s="30" t="s">
        <v>86</v>
      </c>
      <c r="C237" s="145">
        <v>0</v>
      </c>
    </row>
    <row r="238" spans="1:3" x14ac:dyDescent="0.2">
      <c r="A238" s="144" t="s">
        <v>295</v>
      </c>
      <c r="B238" s="30" t="s">
        <v>296</v>
      </c>
      <c r="C238" s="145">
        <v>0</v>
      </c>
    </row>
    <row r="239" spans="1:3" x14ac:dyDescent="0.2">
      <c r="A239" s="144" t="s">
        <v>229</v>
      </c>
      <c r="B239" s="30" t="s">
        <v>301</v>
      </c>
      <c r="C239" s="145">
        <v>0</v>
      </c>
    </row>
    <row r="240" spans="1:3" x14ac:dyDescent="0.2">
      <c r="A240" s="143" t="s">
        <v>297</v>
      </c>
      <c r="B240" s="26" t="s">
        <v>298</v>
      </c>
      <c r="C240" s="145">
        <v>0</v>
      </c>
    </row>
    <row r="241" spans="1:3" x14ac:dyDescent="0.2">
      <c r="A241" s="144" t="s">
        <v>230</v>
      </c>
      <c r="B241" s="30" t="s">
        <v>345</v>
      </c>
      <c r="C241" s="145">
        <v>0</v>
      </c>
    </row>
    <row r="242" spans="1:3" x14ac:dyDescent="0.2">
      <c r="A242" s="144" t="s">
        <v>125</v>
      </c>
      <c r="B242" s="30" t="s">
        <v>128</v>
      </c>
      <c r="C242" s="145">
        <v>0</v>
      </c>
    </row>
    <row r="243" spans="1:3" x14ac:dyDescent="0.2">
      <c r="A243" s="144" t="s">
        <v>127</v>
      </c>
      <c r="B243" s="30" t="s">
        <v>299</v>
      </c>
      <c r="C243" s="69">
        <v>0</v>
      </c>
    </row>
    <row r="244" spans="1:3" x14ac:dyDescent="0.2">
      <c r="A244" s="144" t="s">
        <v>300</v>
      </c>
      <c r="B244" s="30" t="s">
        <v>301</v>
      </c>
      <c r="C244" s="145">
        <v>0</v>
      </c>
    </row>
    <row r="245" spans="1:3" x14ac:dyDescent="0.2">
      <c r="A245" s="143" t="s">
        <v>88</v>
      </c>
      <c r="B245" s="26" t="s">
        <v>89</v>
      </c>
      <c r="C245" s="145"/>
    </row>
    <row r="246" spans="1:3" x14ac:dyDescent="0.2">
      <c r="A246" s="144" t="s">
        <v>173</v>
      </c>
      <c r="B246" s="30" t="s">
        <v>302</v>
      </c>
      <c r="C246" s="145">
        <v>0</v>
      </c>
    </row>
    <row r="247" spans="1:3" x14ac:dyDescent="0.2">
      <c r="A247" s="144" t="s">
        <v>90</v>
      </c>
      <c r="B247" s="30" t="s">
        <v>91</v>
      </c>
      <c r="C247" s="145">
        <v>0</v>
      </c>
    </row>
    <row r="248" spans="1:3" x14ac:dyDescent="0.2">
      <c r="A248" s="144" t="s">
        <v>92</v>
      </c>
      <c r="B248" s="30" t="s">
        <v>93</v>
      </c>
      <c r="C248" s="145">
        <v>0</v>
      </c>
    </row>
    <row r="249" spans="1:3" x14ac:dyDescent="0.2">
      <c r="A249" s="144" t="s">
        <v>94</v>
      </c>
      <c r="B249" s="30" t="s">
        <v>95</v>
      </c>
      <c r="C249" s="145">
        <v>0</v>
      </c>
    </row>
    <row r="250" spans="1:3" x14ac:dyDescent="0.2">
      <c r="A250" s="144" t="s">
        <v>96</v>
      </c>
      <c r="B250" s="30" t="s">
        <v>95</v>
      </c>
      <c r="C250" s="145">
        <v>0</v>
      </c>
    </row>
    <row r="251" spans="1:3" x14ac:dyDescent="0.2">
      <c r="A251" s="143" t="s">
        <v>208</v>
      </c>
      <c r="B251" s="26" t="s">
        <v>209</v>
      </c>
      <c r="C251" s="145"/>
    </row>
    <row r="252" spans="1:3" x14ac:dyDescent="0.2">
      <c r="A252" s="144" t="s">
        <v>206</v>
      </c>
      <c r="B252" s="30" t="s">
        <v>209</v>
      </c>
      <c r="C252" s="145">
        <v>0</v>
      </c>
    </row>
    <row r="253" spans="1:3" x14ac:dyDescent="0.2">
      <c r="A253" s="143" t="s">
        <v>68</v>
      </c>
      <c r="B253" s="26" t="s">
        <v>69</v>
      </c>
      <c r="C253" s="141"/>
    </row>
    <row r="254" spans="1:3" x14ac:dyDescent="0.2">
      <c r="A254" s="144" t="s">
        <v>167</v>
      </c>
      <c r="B254" s="30" t="s">
        <v>168</v>
      </c>
      <c r="C254" s="145">
        <v>0</v>
      </c>
    </row>
    <row r="255" spans="1:3" x14ac:dyDescent="0.2">
      <c r="A255" s="144" t="s">
        <v>97</v>
      </c>
      <c r="B255" s="30" t="s">
        <v>98</v>
      </c>
      <c r="C255" s="145">
        <v>0</v>
      </c>
    </row>
    <row r="256" spans="1:3" x14ac:dyDescent="0.2">
      <c r="A256" s="143" t="s">
        <v>99</v>
      </c>
      <c r="B256" s="26" t="s">
        <v>100</v>
      </c>
      <c r="C256" s="141"/>
    </row>
    <row r="257" spans="1:3" x14ac:dyDescent="0.2">
      <c r="A257" s="144" t="s">
        <v>101</v>
      </c>
      <c r="B257" s="30" t="s">
        <v>102</v>
      </c>
      <c r="C257" s="145">
        <v>0</v>
      </c>
    </row>
    <row r="258" spans="1:3" x14ac:dyDescent="0.2">
      <c r="A258" s="144" t="s">
        <v>103</v>
      </c>
      <c r="B258" s="30" t="s">
        <v>104</v>
      </c>
      <c r="C258" s="145">
        <v>0</v>
      </c>
    </row>
    <row r="259" spans="1:3" x14ac:dyDescent="0.2">
      <c r="A259" s="143" t="s">
        <v>105</v>
      </c>
      <c r="B259" s="26" t="s">
        <v>106</v>
      </c>
      <c r="C259" s="141"/>
    </row>
    <row r="260" spans="1:3" x14ac:dyDescent="0.2">
      <c r="A260" s="144" t="s">
        <v>186</v>
      </c>
      <c r="B260" s="30" t="s">
        <v>187</v>
      </c>
      <c r="C260" s="145">
        <v>0</v>
      </c>
    </row>
    <row r="261" spans="1:3" x14ac:dyDescent="0.2">
      <c r="A261" s="144" t="s">
        <v>107</v>
      </c>
      <c r="B261" s="30" t="s">
        <v>303</v>
      </c>
      <c r="C261" s="145">
        <v>0</v>
      </c>
    </row>
    <row r="262" spans="1:3" x14ac:dyDescent="0.2">
      <c r="A262" s="143" t="s">
        <v>241</v>
      </c>
      <c r="B262" s="26" t="s">
        <v>304</v>
      </c>
      <c r="C262" s="141"/>
    </row>
    <row r="263" spans="1:3" x14ac:dyDescent="0.2">
      <c r="A263" s="144" t="s">
        <v>247</v>
      </c>
      <c r="B263" s="30" t="s">
        <v>242</v>
      </c>
      <c r="C263" s="145">
        <v>0</v>
      </c>
    </row>
    <row r="264" spans="1:3" x14ac:dyDescent="0.2">
      <c r="A264" s="143" t="s">
        <v>108</v>
      </c>
      <c r="B264" s="26" t="s">
        <v>109</v>
      </c>
      <c r="C264" s="141"/>
    </row>
    <row r="265" spans="1:3" x14ac:dyDescent="0.2">
      <c r="A265" s="144" t="s">
        <v>134</v>
      </c>
      <c r="B265" s="30" t="s">
        <v>133</v>
      </c>
      <c r="C265" s="145">
        <v>0</v>
      </c>
    </row>
    <row r="266" spans="1:3" x14ac:dyDescent="0.2">
      <c r="A266" s="144" t="s">
        <v>110</v>
      </c>
      <c r="B266" s="30" t="s">
        <v>111</v>
      </c>
      <c r="C266" s="145">
        <v>0</v>
      </c>
    </row>
    <row r="267" spans="1:3" x14ac:dyDescent="0.2">
      <c r="A267" s="144" t="s">
        <v>112</v>
      </c>
      <c r="B267" s="30" t="s">
        <v>244</v>
      </c>
      <c r="C267" s="145">
        <v>0</v>
      </c>
    </row>
    <row r="268" spans="1:3" x14ac:dyDescent="0.2">
      <c r="A268" s="144" t="s">
        <v>305</v>
      </c>
      <c r="B268" s="30" t="s">
        <v>113</v>
      </c>
      <c r="C268" s="145">
        <v>0</v>
      </c>
    </row>
    <row r="269" spans="1:3" x14ac:dyDescent="0.2">
      <c r="A269" s="144" t="s">
        <v>357</v>
      </c>
      <c r="B269" s="30" t="s">
        <v>358</v>
      </c>
      <c r="C269" s="145">
        <v>0</v>
      </c>
    </row>
    <row r="270" spans="1:3" x14ac:dyDescent="0.2">
      <c r="A270" s="144" t="s">
        <v>163</v>
      </c>
      <c r="B270" s="30" t="s">
        <v>306</v>
      </c>
      <c r="C270" s="145">
        <v>0</v>
      </c>
    </row>
    <row r="271" spans="1:3" x14ac:dyDescent="0.2">
      <c r="A271" s="144" t="s">
        <v>355</v>
      </c>
      <c r="B271" s="30" t="s">
        <v>356</v>
      </c>
      <c r="C271" s="145">
        <v>0</v>
      </c>
    </row>
    <row r="272" spans="1:3" x14ac:dyDescent="0.2">
      <c r="A272" s="143" t="s">
        <v>114</v>
      </c>
      <c r="B272" s="26" t="s">
        <v>115</v>
      </c>
      <c r="C272" s="141"/>
    </row>
    <row r="273" spans="1:3" x14ac:dyDescent="0.2">
      <c r="A273" s="144" t="s">
        <v>116</v>
      </c>
      <c r="B273" s="30" t="s">
        <v>117</v>
      </c>
      <c r="C273" s="145">
        <v>0</v>
      </c>
    </row>
    <row r="274" spans="1:3" x14ac:dyDescent="0.2">
      <c r="A274" s="144" t="s">
        <v>130</v>
      </c>
      <c r="B274" s="30" t="s">
        <v>201</v>
      </c>
      <c r="C274" s="145">
        <v>0</v>
      </c>
    </row>
    <row r="275" spans="1:3" x14ac:dyDescent="0.2">
      <c r="A275" s="144" t="s">
        <v>118</v>
      </c>
      <c r="B275" s="30" t="s">
        <v>307</v>
      </c>
      <c r="C275" s="145">
        <v>0</v>
      </c>
    </row>
    <row r="276" spans="1:3" x14ac:dyDescent="0.2">
      <c r="A276" s="144" t="s">
        <v>129</v>
      </c>
      <c r="B276" s="30" t="s">
        <v>308</v>
      </c>
      <c r="C276" s="145">
        <v>0</v>
      </c>
    </row>
    <row r="277" spans="1:3" x14ac:dyDescent="0.2">
      <c r="A277" s="144" t="s">
        <v>131</v>
      </c>
      <c r="B277" s="30" t="s">
        <v>132</v>
      </c>
      <c r="C277" s="145">
        <v>0</v>
      </c>
    </row>
    <row r="278" spans="1:3" x14ac:dyDescent="0.2">
      <c r="A278" s="144" t="s">
        <v>119</v>
      </c>
      <c r="B278" s="30" t="s">
        <v>120</v>
      </c>
      <c r="C278" s="145">
        <v>0</v>
      </c>
    </row>
    <row r="279" spans="1:3" x14ac:dyDescent="0.2">
      <c r="A279" s="144" t="s">
        <v>354</v>
      </c>
      <c r="B279" s="30" t="s">
        <v>198</v>
      </c>
      <c r="C279" s="145">
        <v>0</v>
      </c>
    </row>
    <row r="280" spans="1:3" x14ac:dyDescent="0.2">
      <c r="A280" s="144" t="s">
        <v>162</v>
      </c>
      <c r="B280" s="30" t="s">
        <v>309</v>
      </c>
      <c r="C280" s="145">
        <v>0</v>
      </c>
    </row>
    <row r="281" spans="1:3" ht="13.5" thickBot="1" x14ac:dyDescent="0.25">
      <c r="A281" s="144" t="s">
        <v>310</v>
      </c>
      <c r="B281" s="30" t="s">
        <v>311</v>
      </c>
      <c r="C281" s="146">
        <v>0</v>
      </c>
    </row>
    <row r="282" spans="1:3" ht="13.5" thickBot="1" x14ac:dyDescent="0.25">
      <c r="A282" s="144"/>
      <c r="B282" s="26" t="s">
        <v>66</v>
      </c>
      <c r="C282" s="147">
        <f>SUM(C235:C281)</f>
        <v>0</v>
      </c>
    </row>
    <row r="283" spans="1:3" x14ac:dyDescent="0.2">
      <c r="A283" s="144"/>
      <c r="B283" s="30"/>
      <c r="C283" s="148"/>
    </row>
    <row r="284" spans="1:3" x14ac:dyDescent="0.2">
      <c r="A284" s="140">
        <v>2.6</v>
      </c>
      <c r="B284" s="26" t="s">
        <v>70</v>
      </c>
      <c r="C284" s="141"/>
    </row>
    <row r="285" spans="1:3" x14ac:dyDescent="0.2">
      <c r="A285" s="144" t="s">
        <v>71</v>
      </c>
      <c r="B285" s="30" t="s">
        <v>72</v>
      </c>
      <c r="C285" s="145">
        <v>0</v>
      </c>
    </row>
    <row r="286" spans="1:3" x14ac:dyDescent="0.2">
      <c r="A286" s="144" t="s">
        <v>80</v>
      </c>
      <c r="B286" s="30" t="s">
        <v>312</v>
      </c>
      <c r="C286" s="145">
        <v>0</v>
      </c>
    </row>
    <row r="287" spans="1:3" x14ac:dyDescent="0.2">
      <c r="A287" s="144" t="s">
        <v>175</v>
      </c>
      <c r="B287" s="30" t="s">
        <v>313</v>
      </c>
      <c r="C287" s="145">
        <v>0</v>
      </c>
    </row>
    <row r="288" spans="1:3" x14ac:dyDescent="0.2">
      <c r="A288" s="144" t="s">
        <v>73</v>
      </c>
      <c r="B288" s="30" t="s">
        <v>74</v>
      </c>
      <c r="C288" s="145">
        <v>0</v>
      </c>
    </row>
    <row r="289" spans="1:3" x14ac:dyDescent="0.2">
      <c r="A289" s="144" t="s">
        <v>314</v>
      </c>
      <c r="B289" s="30" t="s">
        <v>315</v>
      </c>
      <c r="C289" s="145">
        <v>0</v>
      </c>
    </row>
    <row r="290" spans="1:3" x14ac:dyDescent="0.2">
      <c r="A290" s="144" t="s">
        <v>189</v>
      </c>
      <c r="B290" s="30" t="s">
        <v>316</v>
      </c>
      <c r="C290" s="145">
        <v>0</v>
      </c>
    </row>
    <row r="291" spans="1:3" x14ac:dyDescent="0.2">
      <c r="A291" s="144" t="s">
        <v>190</v>
      </c>
      <c r="B291" s="30" t="s">
        <v>316</v>
      </c>
      <c r="C291" s="145">
        <v>0</v>
      </c>
    </row>
    <row r="292" spans="1:3" x14ac:dyDescent="0.2">
      <c r="A292" s="144" t="s">
        <v>222</v>
      </c>
      <c r="B292" s="30" t="s">
        <v>317</v>
      </c>
      <c r="C292" s="145">
        <v>0</v>
      </c>
    </row>
    <row r="293" spans="1:3" x14ac:dyDescent="0.2">
      <c r="A293" s="144" t="s">
        <v>184</v>
      </c>
      <c r="B293" s="30" t="s">
        <v>318</v>
      </c>
      <c r="C293" s="145">
        <v>0</v>
      </c>
    </row>
    <row r="294" spans="1:3" ht="13.5" thickBot="1" x14ac:dyDescent="0.25">
      <c r="A294" s="144" t="s">
        <v>246</v>
      </c>
      <c r="B294" s="30" t="s">
        <v>319</v>
      </c>
      <c r="C294" s="145">
        <v>0</v>
      </c>
    </row>
    <row r="295" spans="1:3" ht="13.5" thickBot="1" x14ac:dyDescent="0.25">
      <c r="A295" s="144"/>
      <c r="B295" s="28" t="s">
        <v>323</v>
      </c>
      <c r="C295" s="149">
        <v>0</v>
      </c>
    </row>
    <row r="296" spans="1:3" ht="13.5" thickBot="1" x14ac:dyDescent="0.25">
      <c r="A296" s="144"/>
      <c r="B296" s="25"/>
      <c r="C296" s="150"/>
    </row>
    <row r="297" spans="1:3" ht="13.5" thickBot="1" x14ac:dyDescent="0.25">
      <c r="A297" s="143" t="s">
        <v>335</v>
      </c>
      <c r="B297" s="28"/>
      <c r="C297" s="151">
        <f>C198+C232+C282+C295</f>
        <v>366.44999999999993</v>
      </c>
    </row>
    <row r="298" spans="1:3" ht="13.5" thickTop="1" x14ac:dyDescent="0.2">
      <c r="A298" s="152"/>
      <c r="B298" s="29"/>
      <c r="C298" s="153"/>
    </row>
    <row r="299" spans="1:3" x14ac:dyDescent="0.2">
      <c r="A299" s="152"/>
      <c r="B299" s="29"/>
      <c r="C299" s="153"/>
    </row>
    <row r="300" spans="1:3" x14ac:dyDescent="0.2">
      <c r="A300" s="152"/>
      <c r="B300" s="29"/>
      <c r="C300" s="153"/>
    </row>
    <row r="301" spans="1:3" x14ac:dyDescent="0.2">
      <c r="A301" s="154" t="s">
        <v>161</v>
      </c>
      <c r="B301" s="44"/>
      <c r="C301" s="155"/>
    </row>
    <row r="302" spans="1:3" x14ac:dyDescent="0.2">
      <c r="A302" s="156" t="s">
        <v>10</v>
      </c>
      <c r="B302" s="45"/>
      <c r="C302" s="157"/>
    </row>
    <row r="303" spans="1:3" ht="13.5" thickBot="1" x14ac:dyDescent="0.25">
      <c r="A303" s="158"/>
      <c r="B303" s="159"/>
      <c r="C303" s="160"/>
    </row>
    <row r="305" spans="1:3" ht="13.5" customHeight="1" thickBot="1" x14ac:dyDescent="0.25"/>
    <row r="306" spans="1:3" x14ac:dyDescent="0.2">
      <c r="A306" s="122"/>
      <c r="B306" s="123"/>
      <c r="C306" s="124"/>
    </row>
    <row r="307" spans="1:3" x14ac:dyDescent="0.2">
      <c r="A307" s="125"/>
      <c r="B307" s="1"/>
      <c r="C307" s="126"/>
    </row>
    <row r="308" spans="1:3" x14ac:dyDescent="0.2">
      <c r="A308" s="125"/>
      <c r="B308" s="1"/>
      <c r="C308" s="126"/>
    </row>
    <row r="309" spans="1:3" x14ac:dyDescent="0.2">
      <c r="A309" s="125"/>
      <c r="B309" s="1"/>
      <c r="C309" s="126"/>
    </row>
    <row r="310" spans="1:3" x14ac:dyDescent="0.2">
      <c r="A310" s="125"/>
      <c r="B310" s="1"/>
      <c r="C310" s="126"/>
    </row>
    <row r="311" spans="1:3" x14ac:dyDescent="0.2">
      <c r="A311" s="127" t="s">
        <v>267</v>
      </c>
      <c r="B311" s="40"/>
      <c r="C311" s="128"/>
    </row>
    <row r="312" spans="1:3" x14ac:dyDescent="0.2">
      <c r="A312" s="129" t="s">
        <v>2</v>
      </c>
      <c r="B312" s="130"/>
      <c r="C312" s="131"/>
    </row>
    <row r="313" spans="1:3" x14ac:dyDescent="0.2">
      <c r="A313" s="59" t="s">
        <v>360</v>
      </c>
      <c r="B313" s="60"/>
      <c r="C313" s="61"/>
    </row>
    <row r="314" spans="1:3" x14ac:dyDescent="0.2">
      <c r="A314" s="132" t="s">
        <v>33</v>
      </c>
      <c r="B314" s="46"/>
      <c r="C314" s="133"/>
    </row>
    <row r="315" spans="1:3" x14ac:dyDescent="0.2">
      <c r="A315" s="134" t="s">
        <v>20</v>
      </c>
      <c r="B315" s="27" t="s">
        <v>0</v>
      </c>
      <c r="C315" s="135" t="s">
        <v>1</v>
      </c>
    </row>
    <row r="316" spans="1:3" x14ac:dyDescent="0.2">
      <c r="A316" s="66" t="s">
        <v>6</v>
      </c>
      <c r="B316" s="3" t="s">
        <v>25</v>
      </c>
      <c r="C316" s="73"/>
    </row>
    <row r="317" spans="1:3" x14ac:dyDescent="0.2">
      <c r="A317" s="68" t="s">
        <v>7</v>
      </c>
      <c r="B317" s="4" t="s">
        <v>26</v>
      </c>
      <c r="C317" s="145">
        <v>0</v>
      </c>
    </row>
    <row r="318" spans="1:3" x14ac:dyDescent="0.2">
      <c r="A318" s="68" t="s">
        <v>8</v>
      </c>
      <c r="B318" s="4" t="s">
        <v>27</v>
      </c>
      <c r="C318" s="145">
        <v>0</v>
      </c>
    </row>
    <row r="319" spans="1:3" x14ac:dyDescent="0.2">
      <c r="A319" s="68" t="s">
        <v>253</v>
      </c>
      <c r="B319" s="4" t="s">
        <v>28</v>
      </c>
      <c r="C319" s="145">
        <v>0</v>
      </c>
    </row>
    <row r="320" spans="1:3" ht="13.5" thickBot="1" x14ac:dyDescent="0.25">
      <c r="A320" s="68" t="s">
        <v>12</v>
      </c>
      <c r="B320" s="4" t="s">
        <v>29</v>
      </c>
      <c r="C320" s="78">
        <v>0</v>
      </c>
    </row>
    <row r="321" spans="1:3" ht="13.5" thickBot="1" x14ac:dyDescent="0.25">
      <c r="A321" s="137"/>
      <c r="B321" s="31" t="s">
        <v>327</v>
      </c>
      <c r="C321" s="161">
        <f>SUM(C317:C320)</f>
        <v>0</v>
      </c>
    </row>
    <row r="322" spans="1:3" x14ac:dyDescent="0.2">
      <c r="A322" s="137"/>
      <c r="B322" s="31"/>
      <c r="C322" s="139"/>
    </row>
    <row r="323" spans="1:3" x14ac:dyDescent="0.2">
      <c r="A323" s="140">
        <v>2.2000000000000002</v>
      </c>
      <c r="B323" s="28" t="s">
        <v>14</v>
      </c>
      <c r="C323" s="141"/>
    </row>
    <row r="324" spans="1:3" x14ac:dyDescent="0.2">
      <c r="A324" s="140" t="s">
        <v>15</v>
      </c>
      <c r="B324" s="28" t="s">
        <v>325</v>
      </c>
      <c r="C324" s="141"/>
    </row>
    <row r="325" spans="1:3" x14ac:dyDescent="0.2">
      <c r="A325" s="142" t="s">
        <v>326</v>
      </c>
      <c r="B325" s="25" t="s">
        <v>324</v>
      </c>
      <c r="C325" s="145">
        <v>0</v>
      </c>
    </row>
    <row r="326" spans="1:3" x14ac:dyDescent="0.2">
      <c r="A326" s="143" t="s">
        <v>139</v>
      </c>
      <c r="B326" s="28" t="s">
        <v>140</v>
      </c>
      <c r="C326" s="141"/>
    </row>
    <row r="327" spans="1:3" x14ac:dyDescent="0.2">
      <c r="A327" s="144" t="s">
        <v>141</v>
      </c>
      <c r="B327" s="25" t="s">
        <v>142</v>
      </c>
      <c r="C327" s="145">
        <v>0</v>
      </c>
    </row>
    <row r="328" spans="1:3" x14ac:dyDescent="0.2">
      <c r="A328" s="144" t="s">
        <v>143</v>
      </c>
      <c r="B328" s="25" t="s">
        <v>268</v>
      </c>
      <c r="C328" s="145">
        <v>0</v>
      </c>
    </row>
    <row r="329" spans="1:3" x14ac:dyDescent="0.2">
      <c r="A329" s="143" t="s">
        <v>47</v>
      </c>
      <c r="B329" s="28" t="s">
        <v>46</v>
      </c>
      <c r="C329" s="141"/>
    </row>
    <row r="330" spans="1:3" x14ac:dyDescent="0.2">
      <c r="A330" s="144" t="s">
        <v>48</v>
      </c>
      <c r="B330" s="25" t="s">
        <v>269</v>
      </c>
      <c r="C330" s="145">
        <v>0</v>
      </c>
    </row>
    <row r="331" spans="1:3" x14ac:dyDescent="0.2">
      <c r="A331" s="144" t="s">
        <v>333</v>
      </c>
      <c r="B331" s="25" t="s">
        <v>334</v>
      </c>
      <c r="C331" s="145">
        <v>0</v>
      </c>
    </row>
    <row r="332" spans="1:3" x14ac:dyDescent="0.2">
      <c r="A332" s="143" t="s">
        <v>63</v>
      </c>
      <c r="B332" s="28" t="s">
        <v>270</v>
      </c>
      <c r="C332" s="141"/>
    </row>
    <row r="333" spans="1:3" x14ac:dyDescent="0.2">
      <c r="A333" s="144" t="s">
        <v>271</v>
      </c>
      <c r="B333" s="25" t="s">
        <v>272</v>
      </c>
      <c r="C333" s="145">
        <v>0</v>
      </c>
    </row>
    <row r="334" spans="1:3" x14ac:dyDescent="0.2">
      <c r="A334" s="143" t="s">
        <v>136</v>
      </c>
      <c r="B334" s="28" t="s">
        <v>137</v>
      </c>
      <c r="C334" s="141"/>
    </row>
    <row r="335" spans="1:3" x14ac:dyDescent="0.2">
      <c r="A335" s="144" t="s">
        <v>273</v>
      </c>
      <c r="B335" s="25" t="s">
        <v>265</v>
      </c>
      <c r="C335" s="145">
        <v>0</v>
      </c>
    </row>
    <row r="336" spans="1:3" ht="22.5" x14ac:dyDescent="0.2">
      <c r="A336" s="143" t="s">
        <v>274</v>
      </c>
      <c r="B336" s="26" t="s">
        <v>275</v>
      </c>
      <c r="C336" s="141"/>
    </row>
    <row r="337" spans="1:3" x14ac:dyDescent="0.2">
      <c r="A337" s="144" t="s">
        <v>172</v>
      </c>
      <c r="B337" s="30" t="s">
        <v>276</v>
      </c>
      <c r="C337" s="141"/>
    </row>
    <row r="338" spans="1:3" x14ac:dyDescent="0.2">
      <c r="A338" s="144" t="s">
        <v>170</v>
      </c>
      <c r="B338" s="30" t="s">
        <v>277</v>
      </c>
      <c r="C338" s="145">
        <v>0</v>
      </c>
    </row>
    <row r="339" spans="1:3" ht="22.5" x14ac:dyDescent="0.2">
      <c r="A339" s="144" t="s">
        <v>177</v>
      </c>
      <c r="B339" s="30" t="s">
        <v>278</v>
      </c>
      <c r="C339" s="145">
        <v>0</v>
      </c>
    </row>
    <row r="340" spans="1:3" x14ac:dyDescent="0.2">
      <c r="A340" s="143" t="s">
        <v>233</v>
      </c>
      <c r="B340" s="28" t="s">
        <v>234</v>
      </c>
      <c r="C340" s="141"/>
    </row>
    <row r="341" spans="1:3" x14ac:dyDescent="0.2">
      <c r="A341" s="144" t="s">
        <v>235</v>
      </c>
      <c r="B341" s="25" t="s">
        <v>236</v>
      </c>
      <c r="C341" s="145">
        <v>0</v>
      </c>
    </row>
    <row r="342" spans="1:3" x14ac:dyDescent="0.2">
      <c r="A342" s="144" t="s">
        <v>237</v>
      </c>
      <c r="B342" s="25" t="s">
        <v>279</v>
      </c>
      <c r="C342" s="145">
        <v>0</v>
      </c>
    </row>
    <row r="343" spans="1:3" x14ac:dyDescent="0.2">
      <c r="A343" s="144" t="s">
        <v>239</v>
      </c>
      <c r="B343" s="25" t="s">
        <v>280</v>
      </c>
      <c r="C343" s="145">
        <v>0</v>
      </c>
    </row>
    <row r="344" spans="1:3" ht="22.5" x14ac:dyDescent="0.2">
      <c r="A344" s="143" t="s">
        <v>52</v>
      </c>
      <c r="B344" s="26" t="s">
        <v>281</v>
      </c>
      <c r="C344" s="141"/>
    </row>
    <row r="345" spans="1:3" x14ac:dyDescent="0.2">
      <c r="A345" s="144" t="s">
        <v>50</v>
      </c>
      <c r="B345" s="25" t="s">
        <v>282</v>
      </c>
      <c r="C345" s="145">
        <v>0</v>
      </c>
    </row>
    <row r="346" spans="1:3" x14ac:dyDescent="0.2">
      <c r="A346" s="144" t="s">
        <v>283</v>
      </c>
      <c r="B346" s="25" t="s">
        <v>284</v>
      </c>
      <c r="C346" s="145">
        <v>0</v>
      </c>
    </row>
    <row r="347" spans="1:3" x14ac:dyDescent="0.2">
      <c r="A347" s="144" t="s">
        <v>39</v>
      </c>
      <c r="B347" s="25" t="s">
        <v>285</v>
      </c>
      <c r="C347" s="141"/>
    </row>
    <row r="348" spans="1:3" x14ac:dyDescent="0.2">
      <c r="A348" s="144" t="s">
        <v>199</v>
      </c>
      <c r="B348" s="25" t="s">
        <v>286</v>
      </c>
      <c r="C348" s="145">
        <v>0</v>
      </c>
    </row>
    <row r="349" spans="1:3" x14ac:dyDescent="0.2">
      <c r="A349" s="144" t="s">
        <v>287</v>
      </c>
      <c r="B349" s="25" t="s">
        <v>288</v>
      </c>
      <c r="C349" s="145">
        <v>0</v>
      </c>
    </row>
    <row r="350" spans="1:3" x14ac:dyDescent="0.2">
      <c r="A350" s="144" t="s">
        <v>289</v>
      </c>
      <c r="B350" s="25" t="s">
        <v>290</v>
      </c>
      <c r="C350" s="145">
        <v>0</v>
      </c>
    </row>
    <row r="351" spans="1:3" x14ac:dyDescent="0.2">
      <c r="A351" s="143" t="s">
        <v>145</v>
      </c>
      <c r="B351" s="28" t="s">
        <v>291</v>
      </c>
      <c r="C351" s="145">
        <v>0</v>
      </c>
    </row>
    <row r="352" spans="1:3" x14ac:dyDescent="0.2">
      <c r="A352" s="144" t="s">
        <v>147</v>
      </c>
      <c r="B352" s="25" t="s">
        <v>135</v>
      </c>
      <c r="C352" s="145">
        <v>0</v>
      </c>
    </row>
    <row r="353" spans="1:3" ht="13.5" thickBot="1" x14ac:dyDescent="0.25">
      <c r="A353" s="162" t="s">
        <v>292</v>
      </c>
      <c r="B353" s="32" t="s">
        <v>293</v>
      </c>
      <c r="C353" s="146">
        <v>0</v>
      </c>
    </row>
    <row r="354" spans="1:3" ht="13.5" thickBot="1" x14ac:dyDescent="0.25">
      <c r="A354" s="144"/>
      <c r="B354" s="28" t="s">
        <v>294</v>
      </c>
      <c r="C354" s="147">
        <f>SUM(C323:C353)</f>
        <v>0</v>
      </c>
    </row>
    <row r="355" spans="1:3" x14ac:dyDescent="0.2">
      <c r="A355" s="140">
        <v>2.2999999999999998</v>
      </c>
      <c r="B355" s="28" t="s">
        <v>65</v>
      </c>
      <c r="C355" s="141"/>
    </row>
    <row r="356" spans="1:3" x14ac:dyDescent="0.2">
      <c r="A356" s="143" t="s">
        <v>36</v>
      </c>
      <c r="B356" s="28" t="s">
        <v>84</v>
      </c>
      <c r="C356" s="141"/>
    </row>
    <row r="357" spans="1:3" x14ac:dyDescent="0.2">
      <c r="A357" s="144" t="s">
        <v>85</v>
      </c>
      <c r="B357" s="25" t="s">
        <v>86</v>
      </c>
      <c r="C357" s="145">
        <v>0</v>
      </c>
    </row>
    <row r="358" spans="1:3" x14ac:dyDescent="0.2">
      <c r="A358" s="144" t="s">
        <v>87</v>
      </c>
      <c r="B358" s="25" t="s">
        <v>86</v>
      </c>
      <c r="C358" s="145">
        <v>0</v>
      </c>
    </row>
    <row r="359" spans="1:3" x14ac:dyDescent="0.2">
      <c r="A359" s="144" t="s">
        <v>295</v>
      </c>
      <c r="B359" s="25" t="s">
        <v>296</v>
      </c>
      <c r="C359" s="145">
        <v>0</v>
      </c>
    </row>
    <row r="360" spans="1:3" x14ac:dyDescent="0.2">
      <c r="A360" s="143" t="s">
        <v>297</v>
      </c>
      <c r="B360" s="28" t="s">
        <v>298</v>
      </c>
      <c r="C360" s="145">
        <v>0</v>
      </c>
    </row>
    <row r="361" spans="1:3" x14ac:dyDescent="0.2">
      <c r="A361" s="144" t="s">
        <v>125</v>
      </c>
      <c r="B361" s="25" t="s">
        <v>128</v>
      </c>
      <c r="C361" s="145">
        <v>0</v>
      </c>
    </row>
    <row r="362" spans="1:3" x14ac:dyDescent="0.2">
      <c r="A362" s="144" t="s">
        <v>127</v>
      </c>
      <c r="B362" s="25" t="s">
        <v>299</v>
      </c>
      <c r="C362" s="145">
        <v>0</v>
      </c>
    </row>
    <row r="363" spans="1:3" x14ac:dyDescent="0.2">
      <c r="A363" s="144" t="s">
        <v>300</v>
      </c>
      <c r="B363" s="25" t="s">
        <v>301</v>
      </c>
      <c r="C363" s="145">
        <v>0</v>
      </c>
    </row>
    <row r="364" spans="1:3" x14ac:dyDescent="0.2">
      <c r="A364" s="143" t="s">
        <v>88</v>
      </c>
      <c r="B364" s="28" t="s">
        <v>89</v>
      </c>
      <c r="C364" s="145"/>
    </row>
    <row r="365" spans="1:3" x14ac:dyDescent="0.2">
      <c r="A365" s="144" t="s">
        <v>173</v>
      </c>
      <c r="B365" s="25" t="s">
        <v>302</v>
      </c>
      <c r="C365" s="145">
        <v>0</v>
      </c>
    </row>
    <row r="366" spans="1:3" x14ac:dyDescent="0.2">
      <c r="A366" s="144" t="s">
        <v>90</v>
      </c>
      <c r="B366" s="25" t="s">
        <v>91</v>
      </c>
      <c r="C366" s="145">
        <v>0</v>
      </c>
    </row>
    <row r="367" spans="1:3" x14ac:dyDescent="0.2">
      <c r="A367" s="144" t="s">
        <v>92</v>
      </c>
      <c r="B367" s="25" t="s">
        <v>93</v>
      </c>
      <c r="C367" s="145">
        <v>0</v>
      </c>
    </row>
    <row r="368" spans="1:3" x14ac:dyDescent="0.2">
      <c r="A368" s="144" t="s">
        <v>94</v>
      </c>
      <c r="B368" s="25" t="s">
        <v>95</v>
      </c>
      <c r="C368" s="145">
        <v>0</v>
      </c>
    </row>
    <row r="369" spans="1:3" x14ac:dyDescent="0.2">
      <c r="A369" s="144" t="s">
        <v>96</v>
      </c>
      <c r="B369" s="25" t="s">
        <v>95</v>
      </c>
      <c r="C369" s="145">
        <v>0</v>
      </c>
    </row>
    <row r="370" spans="1:3" x14ac:dyDescent="0.2">
      <c r="A370" s="143" t="s">
        <v>68</v>
      </c>
      <c r="B370" s="28" t="s">
        <v>69</v>
      </c>
      <c r="C370" s="141"/>
    </row>
    <row r="371" spans="1:3" x14ac:dyDescent="0.2">
      <c r="A371" s="144" t="s">
        <v>167</v>
      </c>
      <c r="B371" s="25" t="s">
        <v>168</v>
      </c>
      <c r="C371" s="145">
        <v>0</v>
      </c>
    </row>
    <row r="372" spans="1:3" x14ac:dyDescent="0.2">
      <c r="A372" s="144" t="s">
        <v>97</v>
      </c>
      <c r="B372" s="25" t="s">
        <v>98</v>
      </c>
      <c r="C372" s="145">
        <v>0</v>
      </c>
    </row>
    <row r="373" spans="1:3" x14ac:dyDescent="0.2">
      <c r="A373" s="143" t="s">
        <v>99</v>
      </c>
      <c r="B373" s="28" t="s">
        <v>100</v>
      </c>
      <c r="C373" s="141"/>
    </row>
    <row r="374" spans="1:3" x14ac:dyDescent="0.2">
      <c r="A374" s="144" t="s">
        <v>101</v>
      </c>
      <c r="B374" s="25" t="s">
        <v>102</v>
      </c>
      <c r="C374" s="141"/>
    </row>
    <row r="375" spans="1:3" x14ac:dyDescent="0.2">
      <c r="A375" s="144" t="s">
        <v>103</v>
      </c>
      <c r="B375" s="25" t="s">
        <v>104</v>
      </c>
      <c r="C375" s="145">
        <v>0</v>
      </c>
    </row>
    <row r="376" spans="1:3" x14ac:dyDescent="0.2">
      <c r="A376" s="143" t="s">
        <v>105</v>
      </c>
      <c r="B376" s="28" t="s">
        <v>106</v>
      </c>
      <c r="C376" s="141"/>
    </row>
    <row r="377" spans="1:3" x14ac:dyDescent="0.2">
      <c r="A377" s="144" t="s">
        <v>186</v>
      </c>
      <c r="B377" s="25" t="s">
        <v>187</v>
      </c>
      <c r="C377" s="145">
        <v>0</v>
      </c>
    </row>
    <row r="378" spans="1:3" x14ac:dyDescent="0.2">
      <c r="A378" s="144" t="s">
        <v>107</v>
      </c>
      <c r="B378" s="25" t="s">
        <v>303</v>
      </c>
      <c r="C378" s="145">
        <v>0</v>
      </c>
    </row>
    <row r="379" spans="1:3" x14ac:dyDescent="0.2">
      <c r="A379" s="143" t="s">
        <v>241</v>
      </c>
      <c r="B379" s="28" t="s">
        <v>304</v>
      </c>
      <c r="C379" s="141"/>
    </row>
    <row r="380" spans="1:3" x14ac:dyDescent="0.2">
      <c r="A380" s="144" t="s">
        <v>247</v>
      </c>
      <c r="B380" s="25" t="s">
        <v>242</v>
      </c>
      <c r="C380" s="145">
        <v>0</v>
      </c>
    </row>
    <row r="381" spans="1:3" x14ac:dyDescent="0.2">
      <c r="A381" s="143" t="s">
        <v>108</v>
      </c>
      <c r="B381" s="28" t="s">
        <v>109</v>
      </c>
      <c r="C381" s="141"/>
    </row>
    <row r="382" spans="1:3" x14ac:dyDescent="0.2">
      <c r="A382" s="144" t="s">
        <v>134</v>
      </c>
      <c r="B382" s="25" t="s">
        <v>133</v>
      </c>
      <c r="C382" s="145">
        <v>0</v>
      </c>
    </row>
    <row r="383" spans="1:3" x14ac:dyDescent="0.2">
      <c r="A383" s="144" t="s">
        <v>110</v>
      </c>
      <c r="B383" s="25" t="s">
        <v>111</v>
      </c>
      <c r="C383" s="145">
        <v>0</v>
      </c>
    </row>
    <row r="384" spans="1:3" x14ac:dyDescent="0.2">
      <c r="A384" s="144" t="s">
        <v>112</v>
      </c>
      <c r="B384" s="25" t="s">
        <v>244</v>
      </c>
      <c r="C384" s="145">
        <v>0</v>
      </c>
    </row>
    <row r="385" spans="1:3" x14ac:dyDescent="0.2">
      <c r="A385" s="144" t="s">
        <v>305</v>
      </c>
      <c r="B385" s="25" t="s">
        <v>113</v>
      </c>
      <c r="C385" s="145">
        <v>0</v>
      </c>
    </row>
    <row r="386" spans="1:3" x14ac:dyDescent="0.2">
      <c r="A386" s="144" t="s">
        <v>163</v>
      </c>
      <c r="B386" s="25" t="s">
        <v>306</v>
      </c>
      <c r="C386" s="145">
        <v>0</v>
      </c>
    </row>
    <row r="387" spans="1:3" x14ac:dyDescent="0.2">
      <c r="A387" s="143" t="s">
        <v>114</v>
      </c>
      <c r="B387" s="28" t="s">
        <v>115</v>
      </c>
      <c r="C387" s="141"/>
    </row>
    <row r="388" spans="1:3" x14ac:dyDescent="0.2">
      <c r="A388" s="144" t="s">
        <v>116</v>
      </c>
      <c r="B388" s="25" t="s">
        <v>117</v>
      </c>
      <c r="C388" s="145">
        <v>0</v>
      </c>
    </row>
    <row r="389" spans="1:3" x14ac:dyDescent="0.2">
      <c r="A389" s="144" t="s">
        <v>130</v>
      </c>
      <c r="B389" s="25" t="s">
        <v>201</v>
      </c>
      <c r="C389" s="145">
        <v>0</v>
      </c>
    </row>
    <row r="390" spans="1:3" x14ac:dyDescent="0.2">
      <c r="A390" s="144" t="s">
        <v>118</v>
      </c>
      <c r="B390" s="25" t="s">
        <v>307</v>
      </c>
      <c r="C390" s="145">
        <v>0</v>
      </c>
    </row>
    <row r="391" spans="1:3" x14ac:dyDescent="0.2">
      <c r="A391" s="144" t="s">
        <v>129</v>
      </c>
      <c r="B391" s="25" t="s">
        <v>308</v>
      </c>
      <c r="C391" s="145">
        <v>0</v>
      </c>
    </row>
    <row r="392" spans="1:3" x14ac:dyDescent="0.2">
      <c r="A392" s="144" t="s">
        <v>131</v>
      </c>
      <c r="B392" s="25" t="s">
        <v>132</v>
      </c>
      <c r="C392" s="145">
        <v>0</v>
      </c>
    </row>
    <row r="393" spans="1:3" x14ac:dyDescent="0.2">
      <c r="A393" s="144" t="s">
        <v>119</v>
      </c>
      <c r="B393" s="25" t="s">
        <v>120</v>
      </c>
      <c r="C393" s="145">
        <v>0</v>
      </c>
    </row>
    <row r="394" spans="1:3" x14ac:dyDescent="0.2">
      <c r="A394" s="144" t="s">
        <v>162</v>
      </c>
      <c r="B394" s="25" t="s">
        <v>309</v>
      </c>
      <c r="C394" s="145">
        <v>0</v>
      </c>
    </row>
    <row r="395" spans="1:3" ht="13.5" thickBot="1" x14ac:dyDescent="0.25">
      <c r="A395" s="144" t="s">
        <v>310</v>
      </c>
      <c r="B395" s="25" t="s">
        <v>311</v>
      </c>
      <c r="C395" s="146">
        <v>0</v>
      </c>
    </row>
    <row r="396" spans="1:3" ht="13.5" thickBot="1" x14ac:dyDescent="0.25">
      <c r="A396" s="144"/>
      <c r="B396" s="28" t="s">
        <v>66</v>
      </c>
      <c r="C396" s="147">
        <f>SUM(C357:C395)</f>
        <v>0</v>
      </c>
    </row>
    <row r="397" spans="1:3" x14ac:dyDescent="0.2">
      <c r="A397" s="144"/>
      <c r="B397" s="25"/>
      <c r="C397" s="163"/>
    </row>
    <row r="398" spans="1:3" x14ac:dyDescent="0.2">
      <c r="A398" s="140">
        <v>2.6</v>
      </c>
      <c r="B398" s="28" t="s">
        <v>70</v>
      </c>
      <c r="C398" s="141"/>
    </row>
    <row r="399" spans="1:3" x14ac:dyDescent="0.2">
      <c r="A399" s="144" t="s">
        <v>71</v>
      </c>
      <c r="B399" s="25" t="s">
        <v>72</v>
      </c>
      <c r="C399" s="145">
        <v>0</v>
      </c>
    </row>
    <row r="400" spans="1:3" x14ac:dyDescent="0.2">
      <c r="A400" s="144" t="s">
        <v>80</v>
      </c>
      <c r="B400" s="25" t="s">
        <v>312</v>
      </c>
      <c r="C400" s="145">
        <v>0</v>
      </c>
    </row>
    <row r="401" spans="1:3" x14ac:dyDescent="0.2">
      <c r="A401" s="144" t="s">
        <v>175</v>
      </c>
      <c r="B401" s="25" t="s">
        <v>313</v>
      </c>
      <c r="C401" s="145">
        <v>0</v>
      </c>
    </row>
    <row r="402" spans="1:3" x14ac:dyDescent="0.2">
      <c r="A402" s="144" t="s">
        <v>73</v>
      </c>
      <c r="B402" s="25" t="s">
        <v>74</v>
      </c>
      <c r="C402" s="145">
        <v>0</v>
      </c>
    </row>
    <row r="403" spans="1:3" x14ac:dyDescent="0.2">
      <c r="A403" s="144" t="s">
        <v>314</v>
      </c>
      <c r="B403" s="25" t="s">
        <v>315</v>
      </c>
      <c r="C403" s="145">
        <v>0</v>
      </c>
    </row>
    <row r="404" spans="1:3" x14ac:dyDescent="0.2">
      <c r="A404" s="144" t="s">
        <v>189</v>
      </c>
      <c r="B404" s="25" t="s">
        <v>316</v>
      </c>
      <c r="C404" s="145">
        <v>0</v>
      </c>
    </row>
    <row r="405" spans="1:3" x14ac:dyDescent="0.2">
      <c r="A405" s="144" t="s">
        <v>190</v>
      </c>
      <c r="B405" s="25" t="s">
        <v>316</v>
      </c>
      <c r="C405" s="145">
        <v>0</v>
      </c>
    </row>
    <row r="406" spans="1:3" x14ac:dyDescent="0.2">
      <c r="A406" s="144" t="s">
        <v>222</v>
      </c>
      <c r="B406" s="25" t="s">
        <v>317</v>
      </c>
      <c r="C406" s="145">
        <v>0</v>
      </c>
    </row>
    <row r="407" spans="1:3" x14ac:dyDescent="0.2">
      <c r="A407" s="144" t="s">
        <v>184</v>
      </c>
      <c r="B407" s="25" t="s">
        <v>318</v>
      </c>
      <c r="C407" s="145">
        <v>0</v>
      </c>
    </row>
    <row r="408" spans="1:3" ht="13.5" thickBot="1" x14ac:dyDescent="0.25">
      <c r="A408" s="144" t="s">
        <v>246</v>
      </c>
      <c r="B408" s="25" t="s">
        <v>319</v>
      </c>
      <c r="C408" s="145">
        <v>0</v>
      </c>
    </row>
    <row r="409" spans="1:3" ht="13.5" thickBot="1" x14ac:dyDescent="0.25">
      <c r="A409" s="144"/>
      <c r="B409" s="28" t="s">
        <v>323</v>
      </c>
      <c r="C409" s="164">
        <f>SUM(C398:C408)</f>
        <v>0</v>
      </c>
    </row>
    <row r="410" spans="1:3" ht="13.5" thickBot="1" x14ac:dyDescent="0.25">
      <c r="A410" s="144"/>
      <c r="B410" s="25"/>
      <c r="C410" s="150"/>
    </row>
    <row r="411" spans="1:3" ht="13.5" thickBot="1" x14ac:dyDescent="0.25">
      <c r="A411" s="143" t="s">
        <v>320</v>
      </c>
      <c r="B411" s="28"/>
      <c r="C411" s="151">
        <f>C321+C354+C396+C409</f>
        <v>0</v>
      </c>
    </row>
    <row r="412" spans="1:3" ht="13.5" thickTop="1" x14ac:dyDescent="0.2">
      <c r="A412" s="152"/>
      <c r="B412" s="29"/>
      <c r="C412" s="153"/>
    </row>
    <row r="413" spans="1:3" x14ac:dyDescent="0.2">
      <c r="A413" s="152"/>
      <c r="B413" s="29"/>
      <c r="C413" s="153"/>
    </row>
    <row r="414" spans="1:3" x14ac:dyDescent="0.2">
      <c r="A414" s="152"/>
      <c r="B414" s="29"/>
      <c r="C414" s="153"/>
    </row>
    <row r="415" spans="1:3" x14ac:dyDescent="0.2">
      <c r="A415" s="152"/>
      <c r="B415" s="29"/>
      <c r="C415" s="153"/>
    </row>
    <row r="416" spans="1:3" x14ac:dyDescent="0.2">
      <c r="A416" s="152"/>
      <c r="B416" s="29"/>
      <c r="C416" s="153"/>
    </row>
    <row r="417" spans="1:3" x14ac:dyDescent="0.2">
      <c r="A417" s="154" t="s">
        <v>161</v>
      </c>
      <c r="B417" s="44"/>
      <c r="C417" s="155"/>
    </row>
    <row r="418" spans="1:3" x14ac:dyDescent="0.2">
      <c r="A418" s="156" t="s">
        <v>10</v>
      </c>
      <c r="B418" s="45"/>
      <c r="C418" s="157"/>
    </row>
    <row r="419" spans="1:3" ht="13.5" thickBot="1" x14ac:dyDescent="0.25">
      <c r="A419" s="165"/>
      <c r="B419" s="166"/>
      <c r="C419" s="167"/>
    </row>
  </sheetData>
  <mergeCells count="24">
    <mergeCell ref="A311:C311"/>
    <mergeCell ref="A312:C312"/>
    <mergeCell ref="A313:C313"/>
    <mergeCell ref="A314:C314"/>
    <mergeCell ref="A417:C417"/>
    <mergeCell ref="A418:C418"/>
    <mergeCell ref="A190:C190"/>
    <mergeCell ref="A191:C191"/>
    <mergeCell ref="A301:C301"/>
    <mergeCell ref="A302:C302"/>
    <mergeCell ref="A189:C189"/>
    <mergeCell ref="A9:C9"/>
    <mergeCell ref="A7:C7"/>
    <mergeCell ref="A8:C8"/>
    <mergeCell ref="A37:C37"/>
    <mergeCell ref="A179:C179"/>
    <mergeCell ref="A2:C2"/>
    <mergeCell ref="A3:C3"/>
    <mergeCell ref="A4:C4"/>
    <mergeCell ref="A6:C6"/>
    <mergeCell ref="A188:C188"/>
    <mergeCell ref="A177:C177"/>
    <mergeCell ref="A178:C178"/>
    <mergeCell ref="A176:C176"/>
  </mergeCells>
  <pageMargins left="1.299212598425197" right="0.70866141732283472" top="0.19685039370078741" bottom="0.74803149606299213" header="0.31496062992125984" footer="0.31496062992125984"/>
  <pageSetup scale="75" orientation="portrait" r:id="rId1"/>
  <rowBreaks count="1" manualBreakCount="1">
    <brk id="112" max="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EJECUCION-OCTUBRE-2024</vt:lpstr>
      <vt:lpstr>'EJECUCION-OCTUBRE-2024'!Área_de_impresión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2024-11-01T15:02:46Z</cp:lastPrinted>
  <dcterms:created xsi:type="dcterms:W3CDTF">2010-11-30T17:47:33Z</dcterms:created>
  <dcterms:modified xsi:type="dcterms:W3CDTF">2024-11-21T16:49:54Z</dcterms:modified>
</cp:coreProperties>
</file>