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iguel.peguero\Desktop\"/>
    </mc:Choice>
  </mc:AlternateContent>
  <xr:revisionPtr revIDLastSave="0" documentId="8_{F2EBC64B-C288-4261-B754-4550A6F2CC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</sheets>
  <definedNames>
    <definedName name="_xlnm.Print_Area" localSheetId="0">'Plantilla Presupuesto'!$A$26:$C$125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B51" i="2" l="1"/>
  <c r="B50" i="2"/>
  <c r="B49" i="2"/>
  <c r="B48" i="2"/>
  <c r="B47" i="2"/>
  <c r="B45" i="2"/>
  <c r="B42" i="2"/>
  <c r="B39" i="2"/>
  <c r="B38" i="2"/>
  <c r="B70" i="2"/>
  <c r="B84" i="2"/>
  <c r="B81" i="2"/>
  <c r="B80" i="2"/>
  <c r="B62" i="2"/>
  <c r="B60" i="2"/>
  <c r="B59" i="2"/>
  <c r="B58" i="2"/>
  <c r="B57" i="2"/>
  <c r="B56" i="2"/>
  <c r="B55" i="2"/>
  <c r="B54" i="2"/>
  <c r="B52" i="2"/>
  <c r="B44" i="2"/>
  <c r="B90" i="2" l="1"/>
  <c r="B114" i="2" s="1"/>
</calcChain>
</file>

<file path=xl/sharedStrings.xml><?xml version="1.0" encoding="utf-8"?>
<sst xmlns="http://schemas.openxmlformats.org/spreadsheetml/2006/main" count="103" uniqueCount="102">
  <si>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</si>
  <si>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</si>
  <si>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</si>
  <si>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</si>
  <si>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</si>
  <si>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</si>
  <si>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</si>
  <si>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</si>
  <si>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</si>
  <si>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</si>
  <si>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</si>
  <si>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</si>
  <si>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</si>
  <si>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</si>
  <si>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</si>
  <si>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</si>
  <si>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</si>
  <si>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</si>
  <si>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</si>
  <si>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</si>
  <si>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</si>
  <si>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</si>
  <si>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</si>
  <si>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</si>
  <si>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</si>
  <si>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</si>
  <si>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</si>
  <si>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</si>
  <si>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</si>
  <si>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</si>
  <si>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</si>
  <si>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</si>
  <si>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</si>
  <si>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</si>
  <si>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</si>
  <si>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</si>
  <si>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</si>
  <si>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</si>
  <si>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</si>
  <si>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</si>
  <si>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</si>
  <si>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</si>
  <si>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</si>
  <si>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</si>
  <si>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</si>
  <si>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</si>
  <si>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</si>
  <si>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</si>
  <si>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</si>
  <si>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</si>
  <si>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</si>
  <si>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</si>
  <si>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</si>
  <si>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</si>
  <si>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</si>
  <si>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</si>
  <si>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</si>
  <si>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</si>
  <si>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</si>
  <si>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</si>
  <si>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</si>
  <si>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</si>
  <si>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</si>
  <si>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</si>
  <si>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</si>
  <si>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</si>
  <si>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</si>
  <si>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</si>
  <si>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</si>
  <si>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</si>
  <si>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</si>
  <si>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</si>
  <si>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</si>
  <si>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</si>
  <si>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</si>
  <si>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</si>
  <si>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</si>
  <si>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</si>
  <si>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</si>
  <si>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</si>
  <si>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</si>
  <si>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</si>
  <si>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ENCARGADO DEPARTAMENTO FINANCIERO</t>
  </si>
  <si>
    <t>LIC. ELVI ANTONIO DE LA ROSA PEÑA</t>
  </si>
  <si>
    <r>
      <rPr>
        <b/>
        <sz val="11"/>
        <color theme="1"/>
        <rFont val="Calibri"/>
        <family val="2"/>
        <scheme val="minor"/>
      </rPr>
      <t xml:space="preserve"> 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</t>
    </r>
  </si>
  <si>
    <r>
      <rPr>
        <b/>
        <sz val="11"/>
        <color theme="1"/>
        <rFont val="Calibri"/>
        <family val="2"/>
        <scheme val="minor"/>
      </rPr>
      <t xml:space="preserve"> 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</si>
  <si>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 que surgen con la obligacion de pago con la recepcion de conformidad de obras, bienes y servicios oportunamente contratado o, en los casos de gastos sin contraprestaciones, por haberse cumplido los requisitos administrativos dispuestos por el reglamento de la presente Ley.</t>
    </r>
  </si>
  <si>
    <t>Fuente: [SIGEF]</t>
  </si>
  <si>
    <t>Año [2024]</t>
  </si>
  <si>
    <t xml:space="preserve"> PRESUPUESTO ASIGNADO 2024</t>
  </si>
  <si>
    <t>VALORES EN RD$</t>
  </si>
  <si>
    <t xml:space="preserve">Fecha </t>
  </si>
  <si>
    <t>Beneficiario</t>
  </si>
  <si>
    <t>Concepto</t>
  </si>
  <si>
    <t>Valor</t>
  </si>
  <si>
    <t xml:space="preserve">INSTITUTO NACIONAL DE EDUCACION FISICA </t>
  </si>
  <si>
    <t xml:space="preserve">ASIGNACION (INICIAL) PRESUPUESTO 2024, FONDO 100 TESORERIA NACIONAL  </t>
  </si>
  <si>
    <t>TOTAL PRESUPUESTO INICIAL</t>
  </si>
  <si>
    <t>TRANSFERENCIA DEL M INISTERIO DE EDUCACION DE FECHA 11/03/2024 CON APROBACION DE CUOTA, PARA CUMPLIR OBLIGACIONES DEL 2023, EN FECHA 26/03/2024</t>
  </si>
  <si>
    <t>503,425,559,00</t>
  </si>
  <si>
    <t>TOTAL  PRESUPUESTO VIGENTE  MODIFICADO AL 30 DE MARZO DEL 2024</t>
  </si>
  <si>
    <t>1,333,994,776.00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</si>
</sst>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165" fontId="1" fillId="2" borderId="2" xfId="0" applyNumberFormat="1" applyFont="1" applyFill="1" applyBorder="1" applyAlignment="1">
      <alignment horizontal="center" vertical="center" wrapText="1"/>
    </xf>
    <xf numFmtId="164" fontId="1" fillId="0" borderId="1" xfId="1" applyFont="1" applyBorder="1" applyAlignment="1">
      <alignment horizontal="left" vertical="center" wrapText="1"/>
    </xf>
    <xf numFmtId="164" fontId="6" fillId="4" borderId="1" xfId="1" applyFont="1" applyFill="1" applyBorder="1" applyAlignment="1">
      <alignment vertical="center" wrapText="1"/>
    </xf>
    <xf numFmtId="164" fontId="6" fillId="2" borderId="2" xfId="1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6" fillId="6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7" borderId="8" xfId="0" applyFont="1" applyFill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164" fontId="9" fillId="0" borderId="10" xfId="1" applyFont="1" applyBorder="1"/>
    <xf numFmtId="14" fontId="9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left" wrapText="1"/>
    </xf>
    <xf numFmtId="164" fontId="9" fillId="0" borderId="8" xfId="1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4" fontId="8" fillId="0" borderId="10" xfId="1" applyFont="1" applyBorder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8" xfId="0" applyNumberFormat="1" applyFont="1" applyBorder="1"/>
    <xf numFmtId="14" fontId="9" fillId="0" borderId="14" xfId="0" applyNumberFormat="1" applyFont="1" applyBorder="1" applyAlignment="1">
      <alignment horizontal="center"/>
    </xf>
    <xf numFmtId="0" fontId="9" fillId="0" borderId="15" xfId="0" applyFont="1" applyBorder="1" applyAlignment="1">
      <alignment horizontal="left" wrapText="1"/>
    </xf>
    <xf numFmtId="164" fontId="8" fillId="0" borderId="15" xfId="0" applyNumberFormat="1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4" fontId="8" fillId="0" borderId="18" xfId="0" applyNumberFormat="1" applyFont="1" applyBorder="1"/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8" fillId="0" borderId="6" xfId="0" applyNumberFormat="1" applyFont="1" applyBorder="1"/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4" borderId="0" xfId="1" applyFont="1" applyFill="1" applyBorder="1" applyAlignment="1">
      <alignment vertical="center" wrapText="1"/>
    </xf>
    <xf numFmtId="164" fontId="1" fillId="0" borderId="0" xfId="1" applyFont="1" applyBorder="1"/>
    <xf numFmtId="0" fontId="0" fillId="0" borderId="7" xfId="0" applyBorder="1" applyAlignment="1">
      <alignment horizontal="left" vertical="center" wrapText="1" indent="2"/>
    </xf>
    <xf numFmtId="4" fontId="5" fillId="4" borderId="0" xfId="1" applyNumberFormat="1" applyFont="1" applyFill="1" applyBorder="1"/>
    <xf numFmtId="4" fontId="0" fillId="0" borderId="8" xfId="0" applyNumberFormat="1" applyBorder="1"/>
    <xf numFmtId="164" fontId="5" fillId="4" borderId="0" xfId="1" applyFont="1" applyFill="1" applyBorder="1"/>
    <xf numFmtId="0" fontId="0" fillId="0" borderId="0" xfId="0" applyBorder="1"/>
    <xf numFmtId="164" fontId="6" fillId="4" borderId="0" xfId="1" applyFont="1" applyFill="1" applyBorder="1" applyAlignment="1">
      <alignment vertical="center" wrapText="1"/>
    </xf>
    <xf numFmtId="164" fontId="0" fillId="0" borderId="8" xfId="1" applyFont="1" applyBorder="1"/>
    <xf numFmtId="43" fontId="0" fillId="0" borderId="8" xfId="0" applyNumberFormat="1" applyBorder="1"/>
    <xf numFmtId="0" fontId="1" fillId="2" borderId="2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4" fontId="5" fillId="4" borderId="0" xfId="1" applyFont="1" applyFill="1" applyBorder="1" applyAlignment="1">
      <alignment vertical="center" wrapText="1"/>
    </xf>
    <xf numFmtId="0" fontId="7" fillId="4" borderId="0" xfId="0" applyFont="1" applyFill="1" applyBorder="1"/>
    <xf numFmtId="0" fontId="2" fillId="3" borderId="20" xfId="0" applyFont="1" applyFill="1" applyBorder="1" applyAlignment="1">
      <alignment horizontal="left" vertical="center" wrapText="1"/>
    </xf>
    <xf numFmtId="4" fontId="6" fillId="5" borderId="0" xfId="1" applyNumberFormat="1" applyFont="1" applyFill="1" applyBorder="1"/>
    <xf numFmtId="165" fontId="0" fillId="4" borderId="0" xfId="0" applyNumberFormat="1" applyFill="1" applyBorder="1"/>
    <xf numFmtId="0" fontId="0" fillId="0" borderId="9" xfId="0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930273</xdr:colOff>
      <xdr:row>25</xdr:row>
      <xdr:rowOff>142874</xdr:rowOff>
    </xdr:from>
    <xdr:to>
      <xdr:col>2</xdr:col>
      <xdr:colOff>523875</xdr:colOff>
      <xdr:row>29</xdr:row>
      <xdr:rowOff>166690</xdr:rowOff>
    </xdr:to>
    <xdr:pic>
      <xdr:nvPicPr>
        <xdr:cNvPr id="8" name="Picture 5" descr="Logo inefi">
          <a:extLst>
            <a:ext uri="{FF2B5EF4-FFF2-40B4-BE49-F238E27FC236}">
              <a16:creationId xmlns:a16="http://schemas.microsoft.com/office/drawing/2014/main" id="{B13B2479-7D43-4C5D-AF26-2DD91FF7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21498" y="6619874"/>
          <a:ext cx="679452" cy="976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3371157</xdr:colOff>
      <xdr:row>25</xdr:row>
      <xdr:rowOff>47626</xdr:rowOff>
    </xdr:from>
    <xdr:to>
      <xdr:col>0</xdr:col>
      <xdr:colOff>5143500</xdr:colOff>
      <xdr:row>29</xdr:row>
      <xdr:rowOff>228600</xdr:rowOff>
    </xdr:to>
    <xdr:pic>
      <xdr:nvPicPr>
        <xdr:cNvPr id="3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C55D4A77-A2DF-4313-8427-A7AD1F08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3371157" y="6524626"/>
          <a:ext cx="1772343" cy="1133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3908425</xdr:colOff>
      <xdr:row>2</xdr:row>
      <xdr:rowOff>133350</xdr:rowOff>
    </xdr:from>
    <xdr:to>
      <xdr:col>0</xdr:col>
      <xdr:colOff>5765800</xdr:colOff>
      <xdr:row>9</xdr:row>
      <xdr:rowOff>171450</xdr:rowOff>
    </xdr:to>
    <xdr:pic>
      <xdr:nvPicPr>
        <xdr:cNvPr id="4" name="Imagen 3" descr="Interfaz de usuario gráfica&#10;&#10;Descripción generada automáticamente">
          <a:extLst>
            <a:ext uri="{FF2B5EF4-FFF2-40B4-BE49-F238E27FC236}">
              <a16:creationId xmlns:a16="http://schemas.microsoft.com/office/drawing/2014/main" id="{25225D21-7DCB-4FE4-9BBE-8EB0D2F6B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3908425" y="523875"/>
          <a:ext cx="18573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7"/>
  <sheetViews>
    <sheetView showGridLines="0" tabSelected="1" zoomScaleNormal="100" workbookViewId="0">
      <selection activeCell="BB13" sqref="BB13"/>
    </sheetView>
  </sheetViews>
  <sheetFormatPr baseColWidth="10" defaultColWidth="9.140625" defaultRowHeight="15" x14ac:dyDescent="0.25"/>
  <cols>
    <col min="1" max="1" width="89.85546875" customWidth="1"/>
    <col min="2" max="2" width="16.28515625" customWidth="1"/>
    <col min="3" max="3" width="20.5703125" customWidth="1"/>
    <col min="4" max="4" width="16.5703125" bestFit="1" customWidth="1"/>
  </cols>
  <sheetData>
    <row r="1" spans="1:4" ht="15.75" thickBot="1" x14ac:dyDescent="0.3"/>
    <row r="2" spans="1:4" x14ac:dyDescent="0.25">
      <c r="A2" s="8"/>
      <c r="B2" s="9"/>
      <c r="C2" s="9"/>
      <c r="D2" s="10"/>
    </row>
    <row r="3" spans="1:4" x14ac:dyDescent="0.25">
      <c r="A3" s="11"/>
      <c r="D3" s="12"/>
    </row>
    <row r="4" spans="1:4" x14ac:dyDescent="0.25">
      <c r="A4" s="13"/>
      <c r="B4" s="7"/>
      <c r="C4" s="7"/>
      <c r="D4" s="14"/>
    </row>
    <row r="5" spans="1:4" x14ac:dyDescent="0.25">
      <c r="A5" s="13"/>
      <c r="B5" s="7"/>
      <c r="C5" s="7"/>
      <c r="D5" s="14"/>
    </row>
    <row r="6" spans="1:4" x14ac:dyDescent="0.25">
      <c r="A6" s="13"/>
      <c r="B6" s="7"/>
      <c r="C6" s="7"/>
      <c r="D6" s="14"/>
    </row>
    <row r="7" spans="1:4" x14ac:dyDescent="0.25">
      <c r="A7" s="13"/>
      <c r="B7" s="7"/>
      <c r="C7" s="7"/>
      <c r="D7" s="14"/>
    </row>
    <row r="8" spans="1:4" x14ac:dyDescent="0.25">
      <c r="A8" s="13"/>
      <c r="B8" s="7"/>
      <c r="C8" s="7"/>
      <c r="D8" s="14"/>
    </row>
    <row r="9" spans="1:4" x14ac:dyDescent="0.25">
      <c r="A9" s="13"/>
      <c r="B9" s="7"/>
      <c r="C9" s="7"/>
      <c r="D9" s="14"/>
    </row>
    <row r="10" spans="1:4" x14ac:dyDescent="0.25">
      <c r="A10" s="15"/>
      <c r="B10" s="16"/>
      <c r="C10" s="16"/>
      <c r="D10" s="17"/>
    </row>
    <row r="11" spans="1:4" x14ac:dyDescent="0.25">
      <c r="A11" s="15" t="s">
        <v>89</v>
      </c>
      <c r="B11" s="16"/>
      <c r="C11" s="16"/>
      <c r="D11" s="17"/>
    </row>
    <row r="12" spans="1:4" x14ac:dyDescent="0.25">
      <c r="A12" s="15" t="s">
        <v>90</v>
      </c>
      <c r="B12" s="16"/>
      <c r="C12" s="16"/>
      <c r="D12" s="17"/>
    </row>
    <row r="13" spans="1:4" x14ac:dyDescent="0.25">
      <c r="A13" s="15"/>
      <c r="B13" s="16"/>
      <c r="C13" s="16"/>
      <c r="D13" s="17"/>
    </row>
    <row r="14" spans="1:4" x14ac:dyDescent="0.25">
      <c r="A14" s="18" t="s">
        <v>91</v>
      </c>
      <c r="B14" s="19" t="s">
        <v>92</v>
      </c>
      <c r="C14" s="19" t="s">
        <v>93</v>
      </c>
      <c r="D14" s="20" t="s">
        <v>94</v>
      </c>
    </row>
    <row r="15" spans="1:4" ht="64.5" x14ac:dyDescent="0.25">
      <c r="A15" s="21">
        <v>45292</v>
      </c>
      <c r="B15" s="22" t="s">
        <v>95</v>
      </c>
      <c r="C15" s="22" t="s">
        <v>96</v>
      </c>
      <c r="D15" s="23">
        <v>830569217</v>
      </c>
    </row>
    <row r="16" spans="1:4" x14ac:dyDescent="0.25">
      <c r="A16" s="24"/>
      <c r="B16" s="25"/>
      <c r="C16" s="25"/>
      <c r="D16" s="26"/>
    </row>
    <row r="17" spans="1:4" x14ac:dyDescent="0.25">
      <c r="A17" s="27" t="s">
        <v>97</v>
      </c>
      <c r="B17" s="28"/>
      <c r="C17" s="29"/>
      <c r="D17" s="30">
        <f>SUM(D15:D15)</f>
        <v>830569217</v>
      </c>
    </row>
    <row r="18" spans="1:4" x14ac:dyDescent="0.25">
      <c r="A18" s="31"/>
      <c r="B18" s="32"/>
      <c r="C18" s="32"/>
      <c r="D18" s="33"/>
    </row>
    <row r="19" spans="1:4" ht="129" thickBot="1" x14ac:dyDescent="0.3">
      <c r="A19" s="34">
        <v>45362</v>
      </c>
      <c r="B19" s="35" t="s">
        <v>95</v>
      </c>
      <c r="C19" s="35" t="s">
        <v>98</v>
      </c>
      <c r="D19" s="36" t="s">
        <v>99</v>
      </c>
    </row>
    <row r="20" spans="1:4" ht="15.75" thickBot="1" x14ac:dyDescent="0.3">
      <c r="A20" s="37" t="s">
        <v>100</v>
      </c>
      <c r="B20" s="38"/>
      <c r="C20" s="38"/>
      <c r="D20" s="39" t="s">
        <v>101</v>
      </c>
    </row>
    <row r="21" spans="1:4" x14ac:dyDescent="0.25">
      <c r="A21" s="40"/>
      <c r="B21" s="40"/>
      <c r="C21" s="40"/>
      <c r="D21" s="41"/>
    </row>
    <row r="22" spans="1:4" x14ac:dyDescent="0.25">
      <c r="A22" s="40"/>
      <c r="B22" s="40"/>
      <c r="C22" s="40"/>
      <c r="D22" s="41"/>
    </row>
    <row r="23" spans="1:4" ht="15.75" thickBot="1" x14ac:dyDescent="0.3">
      <c r="A23" s="40"/>
      <c r="B23" s="40"/>
      <c r="C23" s="40"/>
      <c r="D23" s="41"/>
    </row>
    <row r="24" spans="1:4" x14ac:dyDescent="0.25">
      <c r="A24" s="42"/>
      <c r="B24" s="43"/>
      <c r="C24" s="43"/>
      <c r="D24" s="44"/>
    </row>
    <row r="25" spans="1:4" x14ac:dyDescent="0.25">
      <c r="A25" s="13"/>
      <c r="B25" s="45"/>
      <c r="C25" s="45"/>
      <c r="D25" s="12"/>
    </row>
    <row r="26" spans="1:4" ht="18.75" x14ac:dyDescent="0.25">
      <c r="A26" s="46"/>
      <c r="B26" s="47"/>
      <c r="C26" s="47"/>
      <c r="D26" s="12"/>
    </row>
    <row r="27" spans="1:4" ht="18.75" x14ac:dyDescent="0.25">
      <c r="A27" s="46"/>
      <c r="B27" s="47"/>
      <c r="C27" s="47"/>
      <c r="D27" s="12"/>
    </row>
    <row r="28" spans="1:4" ht="18.75" x14ac:dyDescent="0.25">
      <c r="A28" s="46"/>
      <c r="B28" s="47"/>
      <c r="C28" s="47"/>
      <c r="D28" s="12"/>
    </row>
    <row r="29" spans="1:4" ht="18.75" x14ac:dyDescent="0.25">
      <c r="A29" s="46"/>
      <c r="B29" s="47"/>
      <c r="C29" s="47"/>
      <c r="D29" s="12"/>
    </row>
    <row r="30" spans="1:4" ht="18.75" x14ac:dyDescent="0.25">
      <c r="A30" s="46"/>
      <c r="B30" s="47"/>
      <c r="C30" s="47"/>
      <c r="D30" s="12"/>
    </row>
    <row r="31" spans="1:4" ht="18.75" x14ac:dyDescent="0.25">
      <c r="A31" s="46" t="s">
        <v>88</v>
      </c>
      <c r="B31" s="47"/>
      <c r="C31" s="47"/>
      <c r="D31" s="12"/>
    </row>
    <row r="32" spans="1:4" ht="15.75" x14ac:dyDescent="0.25">
      <c r="A32" s="48" t="s">
        <v>81</v>
      </c>
      <c r="B32" s="49"/>
      <c r="C32" s="49"/>
      <c r="D32" s="12"/>
    </row>
    <row r="33" spans="1:4" x14ac:dyDescent="0.25">
      <c r="A33" s="13" t="s">
        <v>36</v>
      </c>
      <c r="B33" s="45"/>
      <c r="C33" s="45"/>
      <c r="D33" s="12"/>
    </row>
    <row r="34" spans="1:4" x14ac:dyDescent="0.25">
      <c r="A34" s="13"/>
      <c r="B34" s="45"/>
      <c r="C34" s="45"/>
      <c r="D34" s="12"/>
    </row>
    <row r="35" spans="1:4" ht="31.5" x14ac:dyDescent="0.25">
      <c r="A35" s="50" t="s">
        <v>0</v>
      </c>
      <c r="B35" s="51" t="s">
        <v>37</v>
      </c>
      <c r="C35" s="51" t="s">
        <v>38</v>
      </c>
      <c r="D35" s="12"/>
    </row>
    <row r="36" spans="1:4" x14ac:dyDescent="0.25">
      <c r="A36" s="52" t="s">
        <v>1</v>
      </c>
      <c r="B36" s="2"/>
      <c r="C36" s="2"/>
      <c r="D36" s="12"/>
    </row>
    <row r="37" spans="1:4" x14ac:dyDescent="0.25">
      <c r="A37" s="53" t="s">
        <v>2</v>
      </c>
      <c r="B37" s="54"/>
      <c r="C37" s="55"/>
      <c r="D37" s="12"/>
    </row>
    <row r="38" spans="1:4" x14ac:dyDescent="0.25">
      <c r="A38" s="56" t="s">
        <v>3</v>
      </c>
      <c r="B38" s="57">
        <f>226727748+102258404+480000+748000+35553846+3800000+2000000</f>
        <v>371567998</v>
      </c>
      <c r="C38" s="57">
        <v>0</v>
      </c>
      <c r="D38" s="12"/>
    </row>
    <row r="39" spans="1:4" x14ac:dyDescent="0.25">
      <c r="A39" s="56" t="s">
        <v>4</v>
      </c>
      <c r="B39" s="57">
        <f>16800000+18580000+800000+700000+24702000+10600000</f>
        <v>72182000</v>
      </c>
      <c r="C39" s="57">
        <v>0</v>
      </c>
      <c r="D39" s="12"/>
    </row>
    <row r="40" spans="1:4" x14ac:dyDescent="0.25">
      <c r="A40" s="56" t="s">
        <v>39</v>
      </c>
      <c r="B40" s="57">
        <v>0</v>
      </c>
      <c r="C40" s="57">
        <v>0</v>
      </c>
      <c r="D40" s="12"/>
    </row>
    <row r="41" spans="1:4" x14ac:dyDescent="0.25">
      <c r="A41" s="56" t="s">
        <v>5</v>
      </c>
      <c r="B41" s="57">
        <v>0</v>
      </c>
      <c r="C41" s="57">
        <v>0</v>
      </c>
      <c r="D41" s="58"/>
    </row>
    <row r="42" spans="1:4" x14ac:dyDescent="0.25">
      <c r="A42" s="56" t="s">
        <v>6</v>
      </c>
      <c r="B42" s="57">
        <f>30291877+30249212+4309126+1550000</f>
        <v>66400215</v>
      </c>
      <c r="C42" s="57">
        <v>0</v>
      </c>
      <c r="D42" s="58"/>
    </row>
    <row r="43" spans="1:4" x14ac:dyDescent="0.25">
      <c r="A43" s="53" t="s">
        <v>7</v>
      </c>
      <c r="B43" s="59"/>
      <c r="C43" s="60"/>
      <c r="D43" s="58"/>
    </row>
    <row r="44" spans="1:4" x14ac:dyDescent="0.25">
      <c r="A44" s="56" t="s">
        <v>8</v>
      </c>
      <c r="B44" s="57">
        <f>7000000</f>
        <v>7000000</v>
      </c>
      <c r="C44" s="57">
        <v>0</v>
      </c>
      <c r="D44" s="12"/>
    </row>
    <row r="45" spans="1:4" x14ac:dyDescent="0.25">
      <c r="A45" s="56" t="s">
        <v>9</v>
      </c>
      <c r="B45" s="57">
        <f>26720000+800000+20609800</f>
        <v>48129800</v>
      </c>
      <c r="C45" s="57">
        <v>0</v>
      </c>
      <c r="D45" s="12"/>
    </row>
    <row r="46" spans="1:4" x14ac:dyDescent="0.25">
      <c r="A46" s="56" t="s">
        <v>10</v>
      </c>
      <c r="B46" s="57">
        <v>8500000</v>
      </c>
      <c r="C46" s="57">
        <v>0</v>
      </c>
      <c r="D46" s="12"/>
    </row>
    <row r="47" spans="1:4" ht="18" customHeight="1" x14ac:dyDescent="0.25">
      <c r="A47" s="56" t="s">
        <v>11</v>
      </c>
      <c r="B47" s="57">
        <f>6500000+200000</f>
        <v>6700000</v>
      </c>
      <c r="C47" s="57">
        <v>0</v>
      </c>
      <c r="D47" s="12"/>
    </row>
    <row r="48" spans="1:4" x14ac:dyDescent="0.25">
      <c r="A48" s="56" t="s">
        <v>12</v>
      </c>
      <c r="B48" s="57">
        <f>10000000+50477200+451940+6000000+143628774</f>
        <v>210557914</v>
      </c>
      <c r="C48" s="57">
        <v>0</v>
      </c>
      <c r="D48" s="12"/>
    </row>
    <row r="49" spans="1:4" x14ac:dyDescent="0.25">
      <c r="A49" s="56" t="s">
        <v>13</v>
      </c>
      <c r="B49" s="57">
        <f>2000000+2000000</f>
        <v>4000000</v>
      </c>
      <c r="C49" s="57">
        <v>0</v>
      </c>
      <c r="D49" s="12"/>
    </row>
    <row r="50" spans="1:4" x14ac:dyDescent="0.25">
      <c r="A50" s="56" t="s">
        <v>14</v>
      </c>
      <c r="B50" s="57">
        <f>3000000+4200000+100000+1200000+5000000+600000</f>
        <v>14100000</v>
      </c>
      <c r="C50" s="57">
        <v>0</v>
      </c>
      <c r="D50" s="12"/>
    </row>
    <row r="51" spans="1:4" x14ac:dyDescent="0.25">
      <c r="A51" s="56" t="s">
        <v>15</v>
      </c>
      <c r="B51" s="57">
        <f>40000+3800000+200000+100000+71662526.3+5000000+4000000+4500000+1308060+16336480+5000</f>
        <v>106952066.3</v>
      </c>
      <c r="C51" s="57">
        <v>0</v>
      </c>
      <c r="D51" s="12"/>
    </row>
    <row r="52" spans="1:4" x14ac:dyDescent="0.25">
      <c r="A52" s="56" t="s">
        <v>40</v>
      </c>
      <c r="B52" s="57">
        <f>5100000+5000000+3000000+16871000</f>
        <v>29971000</v>
      </c>
      <c r="C52" s="57">
        <v>0</v>
      </c>
      <c r="D52" s="12"/>
    </row>
    <row r="53" spans="1:4" x14ac:dyDescent="0.25">
      <c r="A53" s="53" t="s">
        <v>16</v>
      </c>
      <c r="B53" s="61"/>
      <c r="C53" s="57"/>
      <c r="D53" s="12"/>
    </row>
    <row r="54" spans="1:4" x14ac:dyDescent="0.25">
      <c r="A54" s="56" t="s">
        <v>17</v>
      </c>
      <c r="B54" s="57">
        <f>5000000+50000</f>
        <v>5050000</v>
      </c>
      <c r="C54" s="57">
        <v>0</v>
      </c>
      <c r="D54" s="12"/>
    </row>
    <row r="55" spans="1:4" x14ac:dyDescent="0.25">
      <c r="A55" s="56" t="s">
        <v>18</v>
      </c>
      <c r="B55" s="57">
        <f>10000000+50638000+7557251</f>
        <v>68195251</v>
      </c>
      <c r="C55" s="57">
        <v>0</v>
      </c>
      <c r="D55" s="12"/>
    </row>
    <row r="56" spans="1:4" x14ac:dyDescent="0.25">
      <c r="A56" s="56" t="s">
        <v>19</v>
      </c>
      <c r="B56" s="57">
        <f>500000+500000+3000000+1000000</f>
        <v>5000000</v>
      </c>
      <c r="C56" s="57">
        <v>0</v>
      </c>
      <c r="D56" s="12"/>
    </row>
    <row r="57" spans="1:4" x14ac:dyDescent="0.25">
      <c r="A57" s="56" t="s">
        <v>20</v>
      </c>
      <c r="B57" s="57">
        <f>100000</f>
        <v>100000</v>
      </c>
      <c r="C57" s="57">
        <v>0</v>
      </c>
      <c r="D57" s="12"/>
    </row>
    <row r="58" spans="1:4" x14ac:dyDescent="0.25">
      <c r="A58" s="56" t="s">
        <v>21</v>
      </c>
      <c r="B58" s="57">
        <f>500000+80000+2000000</f>
        <v>2580000</v>
      </c>
      <c r="C58" s="57">
        <v>0</v>
      </c>
      <c r="D58" s="12"/>
    </row>
    <row r="59" spans="1:4" x14ac:dyDescent="0.25">
      <c r="A59" s="56" t="s">
        <v>22</v>
      </c>
      <c r="B59" s="57">
        <f>60000+60000+100000+80000+60000+2000000+5000000</f>
        <v>7360000</v>
      </c>
      <c r="C59" s="57">
        <v>0</v>
      </c>
      <c r="D59" s="12"/>
    </row>
    <row r="60" spans="1:4" x14ac:dyDescent="0.25">
      <c r="A60" s="56" t="s">
        <v>23</v>
      </c>
      <c r="B60" s="57">
        <f>15000000+1403000+8000000</f>
        <v>24403000</v>
      </c>
      <c r="C60" s="57">
        <v>0</v>
      </c>
      <c r="D60" s="12"/>
    </row>
    <row r="61" spans="1:4" x14ac:dyDescent="0.25">
      <c r="A61" s="56" t="s">
        <v>41</v>
      </c>
      <c r="B61" s="57">
        <v>0</v>
      </c>
      <c r="C61" s="57">
        <v>0</v>
      </c>
      <c r="D61" s="12"/>
    </row>
    <row r="62" spans="1:4" x14ac:dyDescent="0.25">
      <c r="A62" s="56" t="s">
        <v>24</v>
      </c>
      <c r="B62" s="57">
        <f>200000+4500000+37366298.73+3500000+2000000+800000+800000+3150000+9231640</f>
        <v>61547938.729999997</v>
      </c>
      <c r="C62" s="57">
        <v>0</v>
      </c>
      <c r="D62" s="12"/>
    </row>
    <row r="63" spans="1:4" x14ac:dyDescent="0.25">
      <c r="A63" s="53" t="s">
        <v>25</v>
      </c>
      <c r="B63" s="61"/>
      <c r="C63" s="60"/>
      <c r="D63" s="62"/>
    </row>
    <row r="64" spans="1:4" x14ac:dyDescent="0.25">
      <c r="A64" s="56" t="s">
        <v>26</v>
      </c>
      <c r="B64" s="57">
        <v>0</v>
      </c>
      <c r="C64" s="57">
        <v>0</v>
      </c>
      <c r="D64" s="62"/>
    </row>
    <row r="65" spans="1:4" x14ac:dyDescent="0.25">
      <c r="A65" s="56" t="s">
        <v>42</v>
      </c>
      <c r="B65" s="57">
        <v>0</v>
      </c>
      <c r="C65" s="57">
        <v>0</v>
      </c>
      <c r="D65" s="63"/>
    </row>
    <row r="66" spans="1:4" x14ac:dyDescent="0.25">
      <c r="A66" s="56" t="s">
        <v>43</v>
      </c>
      <c r="B66" s="57">
        <v>0</v>
      </c>
      <c r="C66" s="57">
        <v>0</v>
      </c>
      <c r="D66" s="12"/>
    </row>
    <row r="67" spans="1:4" x14ac:dyDescent="0.25">
      <c r="A67" s="56" t="s">
        <v>44</v>
      </c>
      <c r="B67" s="57">
        <v>0</v>
      </c>
      <c r="C67" s="57">
        <v>0</v>
      </c>
      <c r="D67" s="12"/>
    </row>
    <row r="68" spans="1:4" x14ac:dyDescent="0.25">
      <c r="A68" s="56" t="s">
        <v>45</v>
      </c>
      <c r="B68" s="57">
        <v>0</v>
      </c>
      <c r="C68" s="57">
        <v>0</v>
      </c>
      <c r="D68" s="12"/>
    </row>
    <row r="69" spans="1:4" x14ac:dyDescent="0.25">
      <c r="A69" s="56" t="s">
        <v>27</v>
      </c>
      <c r="B69" s="57">
        <v>0</v>
      </c>
      <c r="C69" s="57">
        <v>0</v>
      </c>
      <c r="D69" s="12"/>
    </row>
    <row r="70" spans="1:4" x14ac:dyDescent="0.25">
      <c r="A70" s="56" t="s">
        <v>46</v>
      </c>
      <c r="B70" s="57">
        <f>110577087.97+30634005</f>
        <v>141211092.97</v>
      </c>
      <c r="C70" s="57">
        <v>0</v>
      </c>
      <c r="D70" s="12"/>
    </row>
    <row r="71" spans="1:4" x14ac:dyDescent="0.25">
      <c r="A71" s="53" t="s">
        <v>47</v>
      </c>
      <c r="B71" s="61"/>
      <c r="C71" s="60"/>
      <c r="D71" s="12"/>
    </row>
    <row r="72" spans="1:4" x14ac:dyDescent="0.25">
      <c r="A72" s="56" t="s">
        <v>48</v>
      </c>
      <c r="B72" s="57">
        <v>0</v>
      </c>
      <c r="C72" s="57">
        <v>0</v>
      </c>
      <c r="D72" s="12"/>
    </row>
    <row r="73" spans="1:4" x14ac:dyDescent="0.25">
      <c r="A73" s="56" t="s">
        <v>49</v>
      </c>
      <c r="B73" s="57">
        <v>0</v>
      </c>
      <c r="C73" s="57">
        <v>0</v>
      </c>
      <c r="D73" s="12"/>
    </row>
    <row r="74" spans="1:4" x14ac:dyDescent="0.25">
      <c r="A74" s="56" t="s">
        <v>50</v>
      </c>
      <c r="B74" s="57">
        <v>0</v>
      </c>
      <c r="C74" s="57">
        <v>0</v>
      </c>
      <c r="D74" s="12"/>
    </row>
    <row r="75" spans="1:4" x14ac:dyDescent="0.25">
      <c r="A75" s="56" t="s">
        <v>51</v>
      </c>
      <c r="B75" s="57">
        <v>0</v>
      </c>
      <c r="C75" s="57">
        <v>0</v>
      </c>
      <c r="D75" s="12"/>
    </row>
    <row r="76" spans="1:4" x14ac:dyDescent="0.25">
      <c r="A76" s="56" t="s">
        <v>52</v>
      </c>
      <c r="B76" s="57">
        <v>0</v>
      </c>
      <c r="C76" s="57">
        <v>0</v>
      </c>
      <c r="D76" s="12"/>
    </row>
    <row r="77" spans="1:4" x14ac:dyDescent="0.25">
      <c r="A77" s="56" t="s">
        <v>53</v>
      </c>
      <c r="B77" s="57">
        <v>0</v>
      </c>
      <c r="C77" s="57">
        <v>0</v>
      </c>
      <c r="D77" s="12"/>
    </row>
    <row r="78" spans="1:4" x14ac:dyDescent="0.25">
      <c r="A78" s="56" t="s">
        <v>54</v>
      </c>
      <c r="B78" s="57">
        <v>0</v>
      </c>
      <c r="C78" s="57">
        <v>0</v>
      </c>
      <c r="D78" s="12"/>
    </row>
    <row r="79" spans="1:4" x14ac:dyDescent="0.25">
      <c r="A79" s="53" t="s">
        <v>28</v>
      </c>
      <c r="B79" s="61"/>
      <c r="C79" s="60"/>
      <c r="D79" s="12"/>
    </row>
    <row r="80" spans="1:4" x14ac:dyDescent="0.25">
      <c r="A80" s="56" t="s">
        <v>29</v>
      </c>
      <c r="B80" s="57">
        <f>5000000+2000000</f>
        <v>7000000</v>
      </c>
      <c r="C80" s="57">
        <v>0</v>
      </c>
      <c r="D80" s="12"/>
    </row>
    <row r="81" spans="1:4" x14ac:dyDescent="0.25">
      <c r="A81" s="56" t="s">
        <v>30</v>
      </c>
      <c r="B81" s="57">
        <f>2000000+16236500+1500000</f>
        <v>19736500</v>
      </c>
      <c r="C81" s="57">
        <v>0</v>
      </c>
      <c r="D81" s="12"/>
    </row>
    <row r="82" spans="1:4" x14ac:dyDescent="0.25">
      <c r="A82" s="56" t="s">
        <v>31</v>
      </c>
      <c r="B82" s="57">
        <v>0</v>
      </c>
      <c r="C82" s="57">
        <v>0</v>
      </c>
      <c r="D82" s="12"/>
    </row>
    <row r="83" spans="1:4" x14ac:dyDescent="0.25">
      <c r="A83" s="56" t="s">
        <v>32</v>
      </c>
      <c r="B83" s="57">
        <v>0</v>
      </c>
      <c r="C83" s="57">
        <v>0</v>
      </c>
      <c r="D83" s="12"/>
    </row>
    <row r="84" spans="1:4" x14ac:dyDescent="0.25">
      <c r="A84" s="56" t="s">
        <v>33</v>
      </c>
      <c r="B84" s="57">
        <f>350000+200000</f>
        <v>550000</v>
      </c>
      <c r="C84" s="57">
        <v>0</v>
      </c>
      <c r="D84" s="12"/>
    </row>
    <row r="85" spans="1:4" x14ac:dyDescent="0.25">
      <c r="A85" s="56" t="s">
        <v>55</v>
      </c>
      <c r="B85" s="57">
        <v>200000</v>
      </c>
      <c r="C85" s="57">
        <v>0</v>
      </c>
      <c r="D85" s="12"/>
    </row>
    <row r="86" spans="1:4" x14ac:dyDescent="0.25">
      <c r="A86" s="56" t="s">
        <v>56</v>
      </c>
      <c r="B86" s="57">
        <v>0</v>
      </c>
      <c r="C86" s="57">
        <v>0</v>
      </c>
      <c r="D86" s="12"/>
    </row>
    <row r="87" spans="1:4" x14ac:dyDescent="0.25">
      <c r="A87" s="56" t="s">
        <v>34</v>
      </c>
      <c r="B87" s="57">
        <v>0</v>
      </c>
      <c r="C87" s="57">
        <v>0</v>
      </c>
      <c r="D87" s="12"/>
    </row>
    <row r="88" spans="1:4" x14ac:dyDescent="0.25">
      <c r="A88" s="56" t="s">
        <v>57</v>
      </c>
      <c r="B88" s="57"/>
      <c r="C88" s="57">
        <v>0</v>
      </c>
      <c r="D88" s="12"/>
    </row>
    <row r="89" spans="1:4" x14ac:dyDescent="0.25">
      <c r="A89" s="53" t="s">
        <v>58</v>
      </c>
      <c r="B89" s="61"/>
      <c r="C89" s="60"/>
      <c r="D89" s="12"/>
    </row>
    <row r="90" spans="1:4" x14ac:dyDescent="0.25">
      <c r="A90" s="56" t="s">
        <v>59</v>
      </c>
      <c r="B90" s="57">
        <f>45000000</f>
        <v>45000000</v>
      </c>
      <c r="C90" s="57">
        <v>0</v>
      </c>
      <c r="D90" s="12"/>
    </row>
    <row r="91" spans="1:4" x14ac:dyDescent="0.25">
      <c r="A91" s="56" t="s">
        <v>60</v>
      </c>
      <c r="B91" s="57">
        <v>0</v>
      </c>
      <c r="C91" s="57">
        <v>0</v>
      </c>
      <c r="D91" s="12"/>
    </row>
    <row r="92" spans="1:4" x14ac:dyDescent="0.25">
      <c r="A92" s="56" t="s">
        <v>61</v>
      </c>
      <c r="B92" s="57">
        <v>0</v>
      </c>
      <c r="C92" s="57">
        <v>0</v>
      </c>
      <c r="D92" s="12"/>
    </row>
    <row r="93" spans="1:4" ht="30" x14ac:dyDescent="0.25">
      <c r="A93" s="56" t="s">
        <v>62</v>
      </c>
      <c r="B93" s="57">
        <v>0</v>
      </c>
      <c r="C93" s="57">
        <v>0</v>
      </c>
      <c r="D93" s="12"/>
    </row>
    <row r="94" spans="1:4" x14ac:dyDescent="0.25">
      <c r="A94" s="53" t="s">
        <v>63</v>
      </c>
      <c r="B94" s="61"/>
      <c r="C94" s="60"/>
      <c r="D94" s="12"/>
    </row>
    <row r="95" spans="1:4" x14ac:dyDescent="0.25">
      <c r="A95" s="56" t="s">
        <v>64</v>
      </c>
      <c r="B95" s="57">
        <v>0</v>
      </c>
      <c r="C95" s="57">
        <v>0</v>
      </c>
      <c r="D95" s="12"/>
    </row>
    <row r="96" spans="1:4" x14ac:dyDescent="0.25">
      <c r="A96" s="56" t="s">
        <v>65</v>
      </c>
      <c r="B96" s="57">
        <v>0</v>
      </c>
      <c r="C96" s="57">
        <v>0</v>
      </c>
      <c r="D96" s="12"/>
    </row>
    <row r="97" spans="1:4" x14ac:dyDescent="0.25">
      <c r="A97" s="53" t="s">
        <v>66</v>
      </c>
      <c r="B97" s="61"/>
      <c r="C97" s="60"/>
      <c r="D97" s="12"/>
    </row>
    <row r="98" spans="1:4" x14ac:dyDescent="0.25">
      <c r="A98" s="56" t="s">
        <v>67</v>
      </c>
      <c r="B98" s="57">
        <v>0</v>
      </c>
      <c r="C98" s="57">
        <v>0</v>
      </c>
      <c r="D98" s="12"/>
    </row>
    <row r="99" spans="1:4" x14ac:dyDescent="0.25">
      <c r="A99" s="56" t="s">
        <v>68</v>
      </c>
      <c r="B99" s="57">
        <v>0</v>
      </c>
      <c r="C99" s="57">
        <v>0</v>
      </c>
      <c r="D99" s="12"/>
    </row>
    <row r="100" spans="1:4" x14ac:dyDescent="0.25">
      <c r="A100" s="56" t="s">
        <v>69</v>
      </c>
      <c r="B100" s="57">
        <v>0</v>
      </c>
      <c r="C100" s="57">
        <v>0</v>
      </c>
      <c r="D100" s="12"/>
    </row>
    <row r="101" spans="1:4" x14ac:dyDescent="0.25">
      <c r="A101" s="64" t="s">
        <v>35</v>
      </c>
      <c r="B101" s="6"/>
      <c r="C101" s="1"/>
      <c r="D101" s="12"/>
    </row>
    <row r="102" spans="1:4" x14ac:dyDescent="0.25">
      <c r="A102" s="65"/>
      <c r="B102" s="66"/>
      <c r="C102" s="60"/>
      <c r="D102" s="12"/>
    </row>
    <row r="103" spans="1:4" x14ac:dyDescent="0.25">
      <c r="A103" s="52" t="s">
        <v>70</v>
      </c>
      <c r="B103" s="3"/>
      <c r="C103" s="67"/>
      <c r="D103" s="12"/>
    </row>
    <row r="104" spans="1:4" x14ac:dyDescent="0.25">
      <c r="A104" s="53" t="s">
        <v>71</v>
      </c>
      <c r="B104" s="61"/>
      <c r="C104" s="57"/>
      <c r="D104" s="12"/>
    </row>
    <row r="105" spans="1:4" x14ac:dyDescent="0.25">
      <c r="A105" s="56" t="s">
        <v>72</v>
      </c>
      <c r="B105" s="57">
        <v>0</v>
      </c>
      <c r="C105" s="57">
        <v>0</v>
      </c>
      <c r="D105" s="12"/>
    </row>
    <row r="106" spans="1:4" x14ac:dyDescent="0.25">
      <c r="A106" s="56" t="s">
        <v>73</v>
      </c>
      <c r="B106" s="57">
        <v>0</v>
      </c>
      <c r="C106" s="57">
        <v>0</v>
      </c>
      <c r="D106" s="12"/>
    </row>
    <row r="107" spans="1:4" x14ac:dyDescent="0.25">
      <c r="A107" s="53" t="s">
        <v>74</v>
      </c>
      <c r="B107" s="61"/>
      <c r="C107" s="60"/>
      <c r="D107" s="12"/>
    </row>
    <row r="108" spans="1:4" x14ac:dyDescent="0.25">
      <c r="A108" s="56" t="s">
        <v>75</v>
      </c>
      <c r="B108" s="57">
        <v>0</v>
      </c>
      <c r="C108" s="57">
        <v>0</v>
      </c>
      <c r="D108" s="62"/>
    </row>
    <row r="109" spans="1:4" x14ac:dyDescent="0.25">
      <c r="A109" s="56" t="s">
        <v>76</v>
      </c>
      <c r="B109" s="57">
        <v>0</v>
      </c>
      <c r="C109" s="57">
        <v>0</v>
      </c>
      <c r="D109" s="12"/>
    </row>
    <row r="110" spans="1:4" x14ac:dyDescent="0.25">
      <c r="A110" s="53" t="s">
        <v>77</v>
      </c>
      <c r="B110" s="59"/>
      <c r="C110" s="60"/>
      <c r="D110" s="12"/>
    </row>
    <row r="111" spans="1:4" x14ac:dyDescent="0.25">
      <c r="A111" s="56" t="s">
        <v>78</v>
      </c>
      <c r="B111" s="57">
        <v>0</v>
      </c>
      <c r="C111" s="57">
        <v>0</v>
      </c>
      <c r="D111" s="12"/>
    </row>
    <row r="112" spans="1:4" x14ac:dyDescent="0.25">
      <c r="A112" s="64" t="s">
        <v>79</v>
      </c>
      <c r="B112" s="4"/>
      <c r="C112" s="1"/>
      <c r="D112" s="12"/>
    </row>
    <row r="113" spans="1:4" x14ac:dyDescent="0.25">
      <c r="A113" s="11"/>
      <c r="B113" s="59"/>
      <c r="C113" s="60"/>
      <c r="D113" s="12"/>
    </row>
    <row r="114" spans="1:4" ht="15.75" x14ac:dyDescent="0.25">
      <c r="A114" s="68" t="s">
        <v>80</v>
      </c>
      <c r="B114" s="5">
        <f>SUM(B38:B113)</f>
        <v>1333994776</v>
      </c>
      <c r="C114" s="69">
        <v>0</v>
      </c>
      <c r="D114" s="12"/>
    </row>
    <row r="115" spans="1:4" x14ac:dyDescent="0.25">
      <c r="A115" s="11" t="s">
        <v>87</v>
      </c>
      <c r="B115" s="70"/>
      <c r="C115" s="60"/>
      <c r="D115" s="12"/>
    </row>
    <row r="116" spans="1:4" x14ac:dyDescent="0.25">
      <c r="A116" s="11"/>
      <c r="B116" s="70"/>
      <c r="C116" s="60"/>
      <c r="D116" s="12"/>
    </row>
    <row r="117" spans="1:4" x14ac:dyDescent="0.25">
      <c r="A117" s="11"/>
      <c r="B117" s="60"/>
      <c r="C117" s="60"/>
      <c r="D117" s="12"/>
    </row>
    <row r="118" spans="1:4" ht="30" x14ac:dyDescent="0.25">
      <c r="A118" s="71" t="s">
        <v>84</v>
      </c>
      <c r="B118" s="60"/>
      <c r="C118" s="60"/>
      <c r="D118" s="12"/>
    </row>
    <row r="119" spans="1:4" ht="30" x14ac:dyDescent="0.25">
      <c r="A119" s="71" t="s">
        <v>85</v>
      </c>
      <c r="B119" s="72"/>
      <c r="C119" s="72"/>
      <c r="D119" s="12"/>
    </row>
    <row r="120" spans="1:4" ht="60" x14ac:dyDescent="0.25">
      <c r="A120" s="71" t="s">
        <v>86</v>
      </c>
      <c r="B120" s="73"/>
      <c r="C120" s="73"/>
      <c r="D120" s="12"/>
    </row>
    <row r="121" spans="1:4" x14ac:dyDescent="0.25">
      <c r="A121" s="11"/>
      <c r="B121" s="60"/>
      <c r="C121" s="60"/>
      <c r="D121" s="12"/>
    </row>
    <row r="122" spans="1:4" x14ac:dyDescent="0.25">
      <c r="A122" s="11"/>
      <c r="B122" s="60"/>
      <c r="C122" s="60"/>
      <c r="D122" s="12"/>
    </row>
    <row r="123" spans="1:4" x14ac:dyDescent="0.25">
      <c r="A123" s="11"/>
      <c r="B123" s="60"/>
      <c r="C123" s="60"/>
      <c r="D123" s="12"/>
    </row>
    <row r="124" spans="1:4" x14ac:dyDescent="0.25">
      <c r="A124" s="74" t="s">
        <v>83</v>
      </c>
      <c r="B124" s="75"/>
      <c r="C124" s="75"/>
      <c r="D124" s="12"/>
    </row>
    <row r="125" spans="1:4" x14ac:dyDescent="0.25">
      <c r="A125" s="13" t="s">
        <v>82</v>
      </c>
      <c r="B125" s="45"/>
      <c r="C125" s="45"/>
      <c r="D125" s="12"/>
    </row>
    <row r="126" spans="1:4" x14ac:dyDescent="0.25">
      <c r="A126" s="11"/>
      <c r="B126" s="60"/>
      <c r="C126" s="60"/>
      <c r="D126" s="12"/>
    </row>
    <row r="127" spans="1:4" ht="15.75" thickBot="1" x14ac:dyDescent="0.3">
      <c r="A127" s="76"/>
      <c r="B127" s="77"/>
      <c r="C127" s="77"/>
      <c r="D127" s="78"/>
    </row>
  </sheetData>
  <mergeCells count="24">
    <mergeCell ref="A20:C20"/>
    <mergeCell ref="A17:C17"/>
    <mergeCell ref="A13:D13"/>
    <mergeCell ref="A12:D12"/>
    <mergeCell ref="A11:D11"/>
    <mergeCell ref="A10:D10"/>
    <mergeCell ref="A9:D9"/>
    <mergeCell ref="A8:D8"/>
    <mergeCell ref="A7:D7"/>
    <mergeCell ref="A6:D6"/>
    <mergeCell ref="A5:D5"/>
    <mergeCell ref="A4:D4"/>
    <mergeCell ref="A25:C25"/>
    <mergeCell ref="A28:C28"/>
    <mergeCell ref="A29:C29"/>
    <mergeCell ref="A30:C30"/>
    <mergeCell ref="A124:C124"/>
    <mergeCell ref="A125:C125"/>
    <mergeCell ref="A26:C26"/>
    <mergeCell ref="A27:C27"/>
    <mergeCell ref="A31:C31"/>
    <mergeCell ref="A33:C33"/>
    <mergeCell ref="A32:C32"/>
    <mergeCell ref="A34:C34"/>
  </mergeCells>
  <pageMargins left="0.39370078740157483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Miguel Peguero</cp:lastModifiedBy>
  <cp:lastPrinted>2024-05-02T14:02:52Z</cp:lastPrinted>
  <dcterms:created xsi:type="dcterms:W3CDTF">2018-04-17T18:57:16Z</dcterms:created>
  <dcterms:modified xsi:type="dcterms:W3CDTF">2024-05-14T16:16:48Z</dcterms:modified>
</cp:coreProperties>
</file>