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iliana.bonet\Desktop\poa\"/>
    </mc:Choice>
  </mc:AlternateContent>
  <xr:revisionPtr revIDLastSave="0" documentId="8_{5DFEA012-265D-4248-9C9E-733605A9A4D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1.13" sheetId="1" state="hidden" r:id="rId1"/>
    <sheet name="1.13 (2)" sheetId="2" r:id="rId2"/>
  </sheets>
  <externalReferences>
    <externalReference r:id="rId3"/>
    <externalReference r:id="rId4"/>
  </externalReferences>
  <definedNames>
    <definedName name="_xlnm.Print_Area" localSheetId="0">'1.13'!$N$92:$N$99</definedName>
    <definedName name="_xlnm.Print_Area" localSheetId="1">'1.13 (2)'!$A$1:$AB$128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4" i="1" l="1"/>
  <c r="AC19" i="1"/>
  <c r="AF78" i="1"/>
  <c r="AD65" i="1"/>
  <c r="AF47" i="1"/>
  <c r="AF35" i="1"/>
  <c r="AE32" i="1"/>
  <c r="AD66" i="1"/>
  <c r="AD67" i="1" s="1"/>
  <c r="AD68" i="1" s="1"/>
  <c r="AE85" i="1"/>
  <c r="AF86" i="1"/>
  <c r="AC67" i="1"/>
  <c r="AG84" i="1"/>
  <c r="AC82" i="1"/>
  <c r="AF67" i="1"/>
  <c r="AC68" i="1"/>
  <c r="AC51" i="1"/>
  <c r="AC37" i="1"/>
  <c r="AC23" i="1"/>
  <c r="AC84" i="1"/>
  <c r="AE86" i="1"/>
  <c r="AD51" i="1"/>
  <c r="AD52" i="1" s="1"/>
  <c r="AD53" i="1" s="1"/>
  <c r="AD62" i="1"/>
  <c r="AD63" i="1" s="1"/>
  <c r="AD64" i="1" s="1"/>
  <c r="AD60" i="1"/>
  <c r="AD61" i="1" s="1"/>
  <c r="AF46" i="1"/>
  <c r="AG46" i="1" s="1"/>
  <c r="AD49" i="1"/>
  <c r="AE49" i="1" s="1"/>
  <c r="AE50" i="1" s="1"/>
  <c r="AF34" i="1"/>
  <c r="AG34" i="1" s="1"/>
  <c r="AG35" i="1" s="1"/>
  <c r="AF32" i="1"/>
  <c r="AF33" i="1" s="1"/>
  <c r="AE19" i="1"/>
  <c r="AF19" i="1" s="1"/>
  <c r="AF20" i="1" s="1"/>
  <c r="AD78" i="1"/>
  <c r="AD79" i="1" s="1"/>
  <c r="AD80" i="1" s="1"/>
  <c r="AE77" i="1"/>
  <c r="AE78" i="1"/>
  <c r="AE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Lastenia Nunez Reyes</author>
  </authors>
  <commentList>
    <comment ref="N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Ana Lastenia Nunez Reyes:</t>
        </r>
        <r>
          <rPr>
            <sz val="9"/>
            <color indexed="81"/>
            <rFont val="Tahoma"/>
            <family val="2"/>
          </rPr>
          <t xml:space="preserve">
¿El levantamiento no es primero que el mantenimiento? También le falta el verbo.  Por ejemplo, realizar….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Lastenia Nunez Reyes</author>
  </authors>
  <commentList>
    <comment ref="N22" authorId="0" shapeId="0" xr:uid="{E92F44E8-14EB-4AB1-B9F3-97050F385CEF}">
      <text>
        <r>
          <rPr>
            <b/>
            <sz val="9"/>
            <color indexed="81"/>
            <rFont val="Tahoma"/>
            <family val="2"/>
          </rPr>
          <t>Ana Lastenia Nunez Reyes:</t>
        </r>
        <r>
          <rPr>
            <sz val="9"/>
            <color indexed="81"/>
            <rFont val="Tahoma"/>
            <family val="2"/>
          </rPr>
          <t xml:space="preserve">
¿El levantamiento no es primero que el mantenimiento? También le falta el verbo.  Por ejemplo, realizar….</t>
        </r>
      </text>
    </comment>
  </commentList>
</comments>
</file>

<file path=xl/sharedStrings.xml><?xml version="1.0" encoding="utf-8"?>
<sst xmlns="http://schemas.openxmlformats.org/spreadsheetml/2006/main" count="671" uniqueCount="140">
  <si>
    <t>MINERD</t>
  </si>
  <si>
    <t>Unidad Rectora:</t>
  </si>
  <si>
    <t>Unidad Ejecutora:</t>
  </si>
  <si>
    <t>Eje estratégico:</t>
  </si>
  <si>
    <t>Objetivo:</t>
  </si>
  <si>
    <t>Estrategia:</t>
  </si>
  <si>
    <t xml:space="preserve">Resultado Efecto </t>
  </si>
  <si>
    <t>Producto</t>
  </si>
  <si>
    <t>Indicador</t>
  </si>
  <si>
    <t>LÍnea base</t>
  </si>
  <si>
    <t>Meta Trimestral</t>
  </si>
  <si>
    <t>Meta Total</t>
  </si>
  <si>
    <t>Medio de verificación</t>
  </si>
  <si>
    <t>Responsable</t>
  </si>
  <si>
    <t>No.</t>
  </si>
  <si>
    <t xml:space="preserve">Actividades </t>
  </si>
  <si>
    <t>Cantidad actividades</t>
  </si>
  <si>
    <t>Involucrados</t>
  </si>
  <si>
    <t>Cronograma</t>
  </si>
  <si>
    <t>Presupuesto</t>
  </si>
  <si>
    <t>Ene-Mar</t>
  </si>
  <si>
    <t>Abr-Jun</t>
  </si>
  <si>
    <t>jul-Sept</t>
  </si>
  <si>
    <t>Oct-Dic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</si>
  <si>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</si>
  <si>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</si>
  <si>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</si>
  <si>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</si>
  <si>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</si>
  <si>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</si>
  <si>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</si>
  <si>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</si>
  <si>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</si>
  <si>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</si>
  <si>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</si>
  <si>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</si>
  <si>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MATRIZ POA 2023</t>
  </si>
  <si>
    <t>Institutos Descentralizados</t>
  </si>
  <si>
    <t>Instituto Nacional de Educación Física (INEFI)</t>
  </si>
  <si>
    <t>1. Mejoramiento sostenido de la Calidad del servicio de educación.</t>
  </si>
  <si>
    <t xml:space="preserve">1. Garantizar que los niños/as y jóvenes completen la educación inicial, primaria y secundaria, que ha de ser equitativa, inclusiva y de calidad. </t>
  </si>
  <si>
    <t>1. Ampliación del acceso, permanencia, pertinencia y promoción de los niveles inicial, primario y secundario.</t>
  </si>
  <si>
    <t>6.  Reducidos los niveles de abandono, repitencia y Sobreedad en los niveles primario y secundario.</t>
  </si>
  <si>
    <t xml:space="preserve">Habilitar las infraestructuras deportivas en los centros  educativos. </t>
  </si>
  <si>
    <t>1</t>
  </si>
  <si>
    <t>Acompañar a los docentes de educación física, en el proceso de enseñanza-aprendizaje.</t>
  </si>
  <si>
    <t xml:space="preserve">Convocar la participación de docentes de Educación Física en eventos Educativos Nacionales e Internacionales </t>
  </si>
  <si>
    <t>Realización de evento para la entrega de medalla al mérito magisterial de educación física</t>
  </si>
  <si>
    <t>Desfile Escolar</t>
  </si>
  <si>
    <t>Gimnasia General</t>
  </si>
  <si>
    <t>Intramuros Deportivos</t>
  </si>
  <si>
    <t xml:space="preserve">Convivencias Deportivas </t>
  </si>
  <si>
    <t>Campamentos de Verano</t>
  </si>
  <si>
    <t xml:space="preserve">Normativa nacional para la valoración de la aptitud física </t>
  </si>
  <si>
    <t xml:space="preserve">Juegos Regionales </t>
  </si>
  <si>
    <t>Habilitar los Cubles y CIDE.</t>
  </si>
  <si>
    <t>Equipamiento de los clubes escolares en deporte escolar para los niveles educativos de primaria y secundaria.</t>
  </si>
  <si>
    <t xml:space="preserve">Direccion y Coordinación </t>
  </si>
  <si>
    <t xml:space="preserve"> Pago de servicios básicos.</t>
  </si>
  <si>
    <t>Adquisición de seguros, combustible, lubricantes, alquiler y mantenimiento para vehículos.</t>
  </si>
  <si>
    <t>Adquisición de material gastable y mantenimiento de la oficina.</t>
  </si>
  <si>
    <t>Realización de conmemoración de fechas importantes.</t>
  </si>
  <si>
    <t xml:space="preserve">Equipamiento de mobiliario y equipos tecnológicos. </t>
  </si>
  <si>
    <t xml:space="preserve">Mesa de Trabajo para la revisión del Diseño de Programas y Proyectos
</t>
  </si>
  <si>
    <t>Personal de INEFI, orientado y actualizado.</t>
  </si>
  <si>
    <t xml:space="preserve">Juegos Deportivos Ecolares Nacionales </t>
  </si>
  <si>
    <t xml:space="preserve">Adquisiion de servicios de Mantenimiento </t>
  </si>
  <si>
    <t>Torneos Nacionales 8 Deportes</t>
  </si>
  <si>
    <r>
      <rPr>
        <b/>
        <sz val="10"/>
        <rFont val="Calibri Light"/>
        <family val="2"/>
        <scheme val="major"/>
      </rPr>
      <t>Capacitaciones y Talleres:</t>
    </r>
    <r>
      <rPr>
        <sz val="10"/>
        <rFont val="Calibri Light"/>
        <family val="2"/>
        <scheme val="major"/>
      </rPr>
      <t xml:space="preserve"> Desfile Escolar , Deporte Escolar,Juegos Pre-Deportivo, Clubes Escolares,Centro de Iniciación Deportiva</t>
    </r>
  </si>
  <si>
    <t>Capacitacion de entrenamiento en 8 Juegos del Programa INDOMITARD</t>
  </si>
  <si>
    <t>Programa INDOMITA RD</t>
  </si>
  <si>
    <t>Cantidad de Estudiantes que reciven servicios en los CIDE</t>
  </si>
  <si>
    <t>Cantidad de estudiantes beneficiados de educación física y recreativa escolar.</t>
  </si>
  <si>
    <t>Estudiantes reciben servicios de educación física y recreativa escolar</t>
  </si>
  <si>
    <t>Cantidad de docentes beneficiados con servicios de capacitacion y actualizacion docente en educacion fisica</t>
  </si>
  <si>
    <t xml:space="preserve">Cantidad  instalaciones deportivas habilitadas en los centros educativos </t>
  </si>
  <si>
    <t>Cantidad de estudiantes beneficiados con los juegos deportivos escolares nacionales</t>
  </si>
  <si>
    <t xml:space="preserve">Clubes y CIDES creados o habilitados </t>
  </si>
  <si>
    <t>Comlocar las actividade en orden logico que seran ejecutadas y colocarle las metas al indicador</t>
  </si>
  <si>
    <t>En lasa actividades el verbo es en infinitivo eje: realizar, ejecutar, crear. Etc</t>
  </si>
  <si>
    <t>Realizar Levantamiento de Infraestructura en los Centros Educativos 18 Regionales</t>
  </si>
  <si>
    <t>Informe Ejecutivo</t>
  </si>
  <si>
    <t xml:space="preserve">Departamento de Instalaciones Deportivas </t>
  </si>
  <si>
    <t>Realizar Mantenimiento infraestructura deportiva en los centros educativos 18 Regionales</t>
  </si>
  <si>
    <t>2</t>
  </si>
  <si>
    <t>3</t>
  </si>
  <si>
    <t>Direccion Docente</t>
  </si>
  <si>
    <t>Realización de acompañamientos a los técnicos en los 122 distritos educativos.</t>
  </si>
  <si>
    <t>Realización de acompañamientos a los docentes de educación física de los niveles primario y secundario en  las 18 regionales.</t>
  </si>
  <si>
    <t>Entrega de Kit Didactico educativo a los Docente de educacion Fisica en las 18 regionales</t>
  </si>
  <si>
    <t>Concurso de Clases de Calidad de Educacion Fisica</t>
  </si>
  <si>
    <t>Congreso Nacional en Ciencias y Tecnicas de Educacion Fisica</t>
  </si>
  <si>
    <t>Direccion Tecnica</t>
  </si>
  <si>
    <t>Direecion Docente</t>
  </si>
  <si>
    <t xml:space="preserve">Informe Ejecutivo </t>
  </si>
  <si>
    <t xml:space="preserve">Creación de centro de iniciación deportiva para la concentración de estudiantes </t>
  </si>
  <si>
    <t>8</t>
  </si>
  <si>
    <t>4</t>
  </si>
  <si>
    <t>5</t>
  </si>
  <si>
    <t>6</t>
  </si>
  <si>
    <t>7</t>
  </si>
  <si>
    <t>Alineacion con PEI MINERD</t>
  </si>
  <si>
    <t>Realizar Campamentos de Verano</t>
  </si>
  <si>
    <t>9</t>
  </si>
  <si>
    <t>10</t>
  </si>
  <si>
    <t xml:space="preserve">Cantidad Techados Centros Educativos
</t>
  </si>
  <si>
    <t xml:space="preserve">Realizar Festival de Deporte Adaptado </t>
  </si>
  <si>
    <t xml:space="preserve">Realizar Torneo de Atletismo Escolar </t>
  </si>
  <si>
    <t>13</t>
  </si>
  <si>
    <t>Realizar  Festival de Gimnasia Escolar</t>
  </si>
  <si>
    <t>14</t>
  </si>
  <si>
    <t>Realizar Actividad Inefi en mi Barrio</t>
  </si>
  <si>
    <t xml:space="preserve">Realizar entrega de Utileria a Centros Educativos </t>
  </si>
  <si>
    <t>MATRIZ POA 2024</t>
  </si>
  <si>
    <t>Realizar Torneo Nacional de Beisbol 5</t>
  </si>
  <si>
    <t>Realizar Torneo Nacional de Baloncesto</t>
  </si>
  <si>
    <t>Realizar Torneo Nacional de Voleibol</t>
  </si>
  <si>
    <t>Realizar Marcha Escolar</t>
  </si>
  <si>
    <t>Crear Espacios de Desarrollo Integral de Habilidades Motrices</t>
  </si>
  <si>
    <t xml:space="preserve">Equipamiento para la practica de Beisbol Escolar </t>
  </si>
  <si>
    <t xml:space="preserve">Creacion y Reabilitacion de Clubes Escilares </t>
  </si>
  <si>
    <t xml:space="preserve">Programa mi escuela abierta a la comunidad </t>
  </si>
  <si>
    <t xml:space="preserve">Cantidad de Canchas Ilominadas </t>
  </si>
  <si>
    <t>Realizar la construccion de Techados en centros educativo</t>
  </si>
  <si>
    <t>Programa Mi Escuela en Forma</t>
  </si>
  <si>
    <t>Congreso Mundial de Educacion Fisica y Deporte</t>
  </si>
  <si>
    <t>Congreso Nacional en Ciencia y Técnica de la Educación Fisica y el Deporte Escolar</t>
  </si>
  <si>
    <t xml:space="preserve">Congreso Regional de Pedagogía Comparada de la Educación Física y el Deporte Escolar </t>
  </si>
  <si>
    <t>Festival Recreativo Navidad Escolar</t>
  </si>
  <si>
    <t>15</t>
  </si>
  <si>
    <t>Realizar Torneo Nacional de Ajedrez</t>
  </si>
  <si>
    <t>Realizar Torneo Nacional de Futbol Sala</t>
  </si>
  <si>
    <t>16</t>
  </si>
  <si>
    <t xml:space="preserve">Realizar Torneo Nacional de Beisbol  </t>
  </si>
  <si>
    <t>Cantidad de Play Rehabilitados</t>
  </si>
  <si>
    <t xml:space="preserve">Realiazar Rehabilitacion de Pley para el deporte escolar </t>
  </si>
  <si>
    <t xml:space="preserve">  </t>
  </si>
  <si>
    <t>Realizar Festival Golf Escolar, Vitilla Escolar, Boliche Escolar, Recreandome con INEFI, Tenis</t>
  </si>
  <si>
    <t>Licdo. Alberto Atilio Rodriguez Mella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</si>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</sst>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 Light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876"/>
        <bgColor rgb="FF00387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double">
        <color auto="1"/>
      </right>
      <top/>
      <bottom/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textRotation="90" wrapText="1" readingOrder="1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wrapText="1"/>
    </xf>
    <xf numFmtId="0" fontId="1" fillId="0" borderId="9" xfId="0" applyFont="1" applyBorder="1"/>
    <xf numFmtId="4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1" fillId="0" borderId="9" xfId="0" applyFont="1" applyBorder="1" applyAlignment="1">
      <alignment wrapText="1"/>
    </xf>
    <xf numFmtId="3" fontId="8" fillId="0" borderId="9" xfId="0" applyNumberFormat="1" applyFont="1" applyBorder="1" applyAlignment="1">
      <alignment vertical="center" wrapText="1"/>
    </xf>
    <xf numFmtId="9" fontId="8" fillId="0" borderId="9" xfId="0" applyNumberFormat="1" applyFont="1" applyBorder="1" applyAlignment="1">
      <alignment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8" fillId="0" borderId="9" xfId="0" applyNumberFormat="1" applyFont="1" applyBorder="1" applyAlignment="1">
      <alignment vertical="center" wrapText="1"/>
    </xf>
    <xf numFmtId="0" fontId="1" fillId="0" borderId="0" xfId="1" applyFont="1"/>
    <xf numFmtId="0" fontId="12" fillId="0" borderId="0" xfId="2" applyFont="1" applyAlignment="1">
      <alignment horizontal="center" vertical="center" wrapText="1" readingOrder="1"/>
    </xf>
    <xf numFmtId="0" fontId="11" fillId="0" borderId="0" xfId="2" applyFont="1"/>
    <xf numFmtId="0" fontId="12" fillId="0" borderId="0" xfId="2" applyFont="1" applyAlignment="1">
      <alignment vertical="center" wrapText="1" readingOrder="1"/>
    </xf>
    <xf numFmtId="0" fontId="11" fillId="0" borderId="0" xfId="2" applyFont="1" applyAlignment="1">
      <alignment readingOrder="1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0" fillId="0" borderId="9" xfId="0" applyBorder="1"/>
    <xf numFmtId="0" fontId="8" fillId="3" borderId="9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 readingOrder="1"/>
    </xf>
    <xf numFmtId="0" fontId="14" fillId="0" borderId="10" xfId="2" applyFont="1" applyBorder="1" applyAlignment="1">
      <alignment horizontal="left" vertical="center" wrapText="1" readingOrder="1"/>
    </xf>
    <xf numFmtId="0" fontId="1" fillId="4" borderId="0" xfId="0" applyFont="1" applyFill="1"/>
    <xf numFmtId="0" fontId="8" fillId="3" borderId="8" xfId="0" applyFont="1" applyFill="1" applyBorder="1" applyAlignment="1">
      <alignment horizontal="left" vertical="center" wrapText="1"/>
    </xf>
    <xf numFmtId="0" fontId="1" fillId="5" borderId="9" xfId="0" applyFont="1" applyFill="1" applyBorder="1"/>
    <xf numFmtId="4" fontId="1" fillId="0" borderId="0" xfId="0" applyNumberFormat="1" applyFont="1"/>
    <xf numFmtId="0" fontId="1" fillId="3" borderId="9" xfId="0" applyFont="1" applyFill="1" applyBorder="1"/>
    <xf numFmtId="0" fontId="6" fillId="3" borderId="9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4" fontId="0" fillId="0" borderId="0" xfId="0" applyNumberFormat="1"/>
    <xf numFmtId="49" fontId="8" fillId="3" borderId="9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readingOrder="1"/>
    </xf>
    <xf numFmtId="0" fontId="1" fillId="3" borderId="9" xfId="0" applyFont="1" applyFill="1" applyBorder="1" applyAlignment="1">
      <alignment vertical="center" wrapText="1"/>
    </xf>
    <xf numFmtId="164" fontId="0" fillId="0" borderId="0" xfId="3" applyFont="1"/>
    <xf numFmtId="164" fontId="0" fillId="0" borderId="0" xfId="0" applyNumberFormat="1"/>
    <xf numFmtId="4" fontId="1" fillId="0" borderId="0" xfId="1" applyNumberFormat="1" applyFont="1"/>
    <xf numFmtId="164" fontId="1" fillId="0" borderId="0" xfId="3" applyFont="1"/>
    <xf numFmtId="164" fontId="3" fillId="0" borderId="0" xfId="3" applyFont="1"/>
    <xf numFmtId="0" fontId="1" fillId="0" borderId="9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3" fontId="8" fillId="3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1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/>
    <xf numFmtId="0" fontId="1" fillId="6" borderId="9" xfId="0" applyFont="1" applyFill="1" applyBorder="1" applyAlignment="1">
      <alignment vertical="center" wrapText="1"/>
    </xf>
    <xf numFmtId="164" fontId="1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19" fillId="0" borderId="0" xfId="0" applyFont="1"/>
    <xf numFmtId="0" fontId="8" fillId="0" borderId="0" xfId="0" applyFont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3" borderId="0" xfId="0" applyFont="1" applyFill="1"/>
    <xf numFmtId="3" fontId="1" fillId="0" borderId="0" xfId="1" applyNumberFormat="1" applyFont="1"/>
    <xf numFmtId="0" fontId="8" fillId="0" borderId="0" xfId="0" applyFont="1" applyAlignment="1">
      <alignment horizontal="left" vertical="center" readingOrder="1"/>
    </xf>
    <xf numFmtId="0" fontId="20" fillId="0" borderId="0" xfId="0" applyFont="1"/>
    <xf numFmtId="0" fontId="2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2" fillId="0" borderId="19" xfId="0" applyFont="1" applyBorder="1" applyAlignment="1">
      <alignment horizontal="center" vertical="center"/>
    </xf>
    <xf numFmtId="0" fontId="4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0" borderId="18" xfId="0" applyFont="1" applyBorder="1"/>
    <xf numFmtId="0" fontId="7" fillId="2" borderId="23" xfId="0" applyFont="1" applyFill="1" applyBorder="1" applyAlignment="1">
      <alignment horizontal="center" vertical="center" textRotation="90" wrapText="1" readingOrder="1"/>
    </xf>
    <xf numFmtId="0" fontId="1" fillId="6" borderId="25" xfId="0" applyFont="1" applyFill="1" applyBorder="1"/>
    <xf numFmtId="0" fontId="1" fillId="0" borderId="25" xfId="0" applyFont="1" applyBorder="1"/>
    <xf numFmtId="0" fontId="8" fillId="0" borderId="27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19" xfId="1" applyFont="1" applyBorder="1"/>
    <xf numFmtId="0" fontId="0" fillId="0" borderId="18" xfId="0" applyBorder="1"/>
    <xf numFmtId="0" fontId="0" fillId="0" borderId="19" xfId="0" applyBorder="1"/>
    <xf numFmtId="0" fontId="8" fillId="0" borderId="18" xfId="0" applyFont="1" applyBorder="1" applyAlignment="1">
      <alignment horizontal="left" vertical="center" wrapText="1"/>
    </xf>
    <xf numFmtId="0" fontId="1" fillId="6" borderId="25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/>
    </xf>
    <xf numFmtId="164" fontId="3" fillId="0" borderId="18" xfId="3" applyFont="1" applyBorder="1"/>
    <xf numFmtId="0" fontId="1" fillId="0" borderId="29" xfId="1" applyFont="1" applyBorder="1"/>
    <xf numFmtId="0" fontId="1" fillId="0" borderId="30" xfId="1" applyFont="1" applyBorder="1"/>
    <xf numFmtId="0" fontId="1" fillId="0" borderId="30" xfId="1" applyFont="1" applyBorder="1" applyAlignment="1">
      <alignment horizontal="center"/>
    </xf>
    <xf numFmtId="0" fontId="1" fillId="0" borderId="31" xfId="1" applyFont="1" applyBorder="1"/>
    <xf numFmtId="0" fontId="8" fillId="0" borderId="34" xfId="0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0" fontId="8" fillId="0" borderId="34" xfId="4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6" borderId="34" xfId="0" applyFont="1" applyFill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 readingOrder="1"/>
    </xf>
    <xf numFmtId="0" fontId="7" fillId="2" borderId="22" xfId="0" applyFont="1" applyFill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 readingOrder="1"/>
    </xf>
    <xf numFmtId="0" fontId="8" fillId="0" borderId="2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4" xfId="0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5">
    <cellStyle name="Millares" xfId="3" builtinId="3"/>
    <cellStyle name="Normal" xfId="0" builtinId="0"/>
    <cellStyle name="Normal 2" xfId="2" xr:uid="{00000000-0005-0000-0000-000002000000}"/>
    <cellStyle name="Normal 2 2" xfId="1" xr:uid="{00000000-0005-0000-0000-000003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333375</xdr:colOff>
      <xdr:row>55</xdr:row>
      <xdr:rowOff>161925</xdr:rowOff>
    </xdr:from>
    <xdr:to>
      <xdr:col>37</xdr:col>
      <xdr:colOff>285750</xdr:colOff>
      <xdr:row>64</xdr:row>
      <xdr:rowOff>57150</xdr:rowOff>
    </xdr:to>
    <xdr:sp macro="" textlink="">
      <xdr:nvSpPr>
        <xdr:cNvPr id="4" name="Llamada oval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897350" y="16373475"/>
          <a:ext cx="5286375" cy="2943225"/>
        </a:xfrm>
        <a:prstGeom prst="wedgeEllipseCallout">
          <a:avLst>
            <a:gd name="adj1" fmla="val -70833"/>
            <a:gd name="adj2" fmla="val -44112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¿El levantamiento no es primero que el mantenimiento? También le falta el verbo.  Por ejemplo, realizar….</a:t>
          </a:r>
          <a:endParaRPr lang="es-DO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Realizar el mantenimiento de las infraestructuras deportivas </a:t>
          </a:r>
          <a:r>
            <a:rPr lang="es-D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 (a cuáles y donde).  mojarar la redaccion de todas las actividades.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Comlocar las actividade en orden logico que seran ejecutadas.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Colocarle las metas al indicador, completar la matriz</a:t>
          </a:r>
        </a:p>
        <a:p>
          <a:pPr algn="l"/>
          <a:endParaRPr lang="es-D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fi-my.sharepoint.com/Users/liona.pena/Desktop/Escritorio/INEFI%202020%201.2/INEFI%202023/Matriz%20Costeo%20POA%20Institucio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efi-my.sharepoint.com/Users/liona.pena/Desktop/Escritorio/INEFI%202020%201.2/INEFI%202023/Matriz%20Costeo%20POA%20Institucional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_general"/>
      <sheetName val="INSUMOS"/>
      <sheetName val="Hoja1"/>
      <sheetName val="Formulario para carga"/>
    </sheetNames>
    <sheetDataSet>
      <sheetData sheetId="0">
        <row r="33">
          <cell r="E33">
            <v>40753685</v>
          </cell>
        </row>
        <row r="38">
          <cell r="E38">
            <v>2999999.9956</v>
          </cell>
        </row>
        <row r="43">
          <cell r="E43">
            <v>7000000.1099999994</v>
          </cell>
        </row>
        <row r="53">
          <cell r="E53">
            <v>3500000</v>
          </cell>
        </row>
        <row r="68">
          <cell r="E68">
            <v>6240000</v>
          </cell>
        </row>
        <row r="73">
          <cell r="E73">
            <v>5600000</v>
          </cell>
        </row>
        <row r="78">
          <cell r="E78">
            <v>4300000</v>
          </cell>
        </row>
        <row r="83">
          <cell r="E83">
            <v>6000000</v>
          </cell>
        </row>
        <row r="108">
          <cell r="E108">
            <v>15000000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a_general"/>
      <sheetName val="INSUMOS"/>
      <sheetName val="Hoja1"/>
      <sheetName val="Formulario para carga"/>
    </sheetNames>
    <sheetDataSet>
      <sheetData sheetId="0">
        <row r="19">
          <cell r="Q19">
            <v>593239200.00226486</v>
          </cell>
        </row>
        <row r="113">
          <cell r="E113">
            <v>27799999.998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1"/>
  <sheetViews>
    <sheetView topLeftCell="N55" zoomScaleNormal="100" workbookViewId="0">
      <selection activeCell="AH84" sqref="A84:AH135"/>
    </sheetView>
  </sheetViews>
  <sheetFormatPr baseColWidth="10" defaultColWidth="11.42578125" defaultRowHeight="15" x14ac:dyDescent="0.25"/>
  <cols>
    <col min="1" max="1" width="2.140625" customWidth="1"/>
    <col min="2" max="2" width="18.5703125" bestFit="1" customWidth="1"/>
    <col min="3" max="3" width="13.140625" customWidth="1"/>
    <col min="4" max="4" width="15" customWidth="1"/>
    <col min="5" max="5" width="8.85546875" customWidth="1"/>
    <col min="6" max="6" width="9.42578125" bestFit="1" customWidth="1"/>
    <col min="7" max="7" width="7.7109375" customWidth="1"/>
    <col min="8" max="10" width="7" customWidth="1"/>
    <col min="11" max="11" width="10.140625" customWidth="1"/>
    <col min="12" max="12" width="11.5703125" customWidth="1"/>
    <col min="13" max="13" width="4" customWidth="1"/>
    <col min="14" max="14" width="28.140625" customWidth="1"/>
    <col min="15" max="15" width="10" customWidth="1"/>
    <col min="16" max="16" width="18.7109375" customWidth="1"/>
    <col min="17" max="28" width="3.28515625" bestFit="1" customWidth="1"/>
    <col min="29" max="29" width="19.140625" customWidth="1"/>
    <col min="30" max="30" width="14.140625" style="45" bestFit="1" customWidth="1"/>
    <col min="31" max="31" width="15.140625" bestFit="1" customWidth="1"/>
    <col min="32" max="32" width="15.140625" style="45" bestFit="1" customWidth="1"/>
    <col min="33" max="33" width="15.140625" bestFit="1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x14ac:dyDescent="0.25">
      <c r="A2" s="1"/>
      <c r="B2" s="141" t="s">
        <v>36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2"/>
    </row>
    <row r="3" spans="1:29" ht="18.75" x14ac:dyDescent="0.25">
      <c r="A3" s="1"/>
      <c r="B3" s="142" t="s">
        <v>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3"/>
    </row>
    <row r="4" spans="1:29" ht="18.75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3"/>
    </row>
    <row r="5" spans="1:29" ht="15.75" x14ac:dyDescent="0.25">
      <c r="A5" s="1"/>
      <c r="B5" s="5" t="s">
        <v>1</v>
      </c>
      <c r="C5" s="1" t="s">
        <v>37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x14ac:dyDescent="0.25">
      <c r="A6" s="1"/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x14ac:dyDescent="0.25">
      <c r="A7" s="1"/>
      <c r="B7" s="5" t="s">
        <v>2</v>
      </c>
      <c r="C7" s="1" t="s">
        <v>38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x14ac:dyDescent="0.25">
      <c r="A8" s="1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x14ac:dyDescent="0.25">
      <c r="A9" s="1"/>
      <c r="B9" s="5" t="s">
        <v>3</v>
      </c>
      <c r="C9" s="1" t="s">
        <v>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9.5" customHeight="1" x14ac:dyDescent="0.25">
      <c r="A10" s="1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x14ac:dyDescent="0.25">
      <c r="A11" s="1"/>
      <c r="B11" s="5" t="s">
        <v>4</v>
      </c>
      <c r="C11" s="1" t="s">
        <v>40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x14ac:dyDescent="0.25">
      <c r="A12" s="1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 customHeight="1" x14ac:dyDescent="0.25">
      <c r="A13" s="1"/>
      <c r="B13" s="5" t="s">
        <v>5</v>
      </c>
      <c r="C13" s="1" t="s">
        <v>41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4" t="s">
        <v>79</v>
      </c>
      <c r="O15" s="34"/>
      <c r="P15" s="34"/>
      <c r="Q15" s="34"/>
      <c r="R15" s="34"/>
      <c r="S15" s="34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6.5" customHeight="1" thickTop="1" thickBot="1" x14ac:dyDescent="0.3">
      <c r="A16" s="7"/>
      <c r="B16" s="119" t="s">
        <v>6</v>
      </c>
      <c r="C16" s="130" t="s">
        <v>7</v>
      </c>
      <c r="D16" s="130" t="s">
        <v>8</v>
      </c>
      <c r="E16" s="130" t="s">
        <v>9</v>
      </c>
      <c r="F16" s="130" t="s">
        <v>11</v>
      </c>
      <c r="G16" s="121" t="s">
        <v>10</v>
      </c>
      <c r="H16" s="122"/>
      <c r="I16" s="122"/>
      <c r="J16" s="123"/>
      <c r="K16" s="130" t="s">
        <v>12</v>
      </c>
      <c r="L16" s="130" t="s">
        <v>13</v>
      </c>
      <c r="M16" s="130" t="s">
        <v>14</v>
      </c>
      <c r="N16" s="130" t="s">
        <v>15</v>
      </c>
      <c r="O16" s="119" t="s">
        <v>16</v>
      </c>
      <c r="P16" s="130" t="s">
        <v>17</v>
      </c>
      <c r="Q16" s="121" t="s">
        <v>18</v>
      </c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30" t="s">
        <v>19</v>
      </c>
    </row>
    <row r="17" spans="1:33" ht="23.25" thickTop="1" x14ac:dyDescent="0.25">
      <c r="A17" s="7"/>
      <c r="B17" s="137"/>
      <c r="C17" s="119"/>
      <c r="D17" s="119"/>
      <c r="E17" s="119"/>
      <c r="F17" s="119"/>
      <c r="G17" s="8" t="s">
        <v>20</v>
      </c>
      <c r="H17" s="8" t="s">
        <v>21</v>
      </c>
      <c r="I17" s="8" t="s">
        <v>22</v>
      </c>
      <c r="J17" s="8" t="s">
        <v>23</v>
      </c>
      <c r="K17" s="119"/>
      <c r="L17" s="119"/>
      <c r="M17" s="119"/>
      <c r="N17" s="119"/>
      <c r="O17" s="120"/>
      <c r="P17" s="119"/>
      <c r="Q17" s="9" t="s">
        <v>24</v>
      </c>
      <c r="R17" s="9" t="s">
        <v>25</v>
      </c>
      <c r="S17" s="9" t="s">
        <v>26</v>
      </c>
      <c r="T17" s="9" t="s">
        <v>27</v>
      </c>
      <c r="U17" s="9" t="s">
        <v>28</v>
      </c>
      <c r="V17" s="9" t="s">
        <v>29</v>
      </c>
      <c r="W17" s="9" t="s">
        <v>30</v>
      </c>
      <c r="X17" s="9" t="s">
        <v>31</v>
      </c>
      <c r="Y17" s="9" t="s">
        <v>32</v>
      </c>
      <c r="Z17" s="9" t="s">
        <v>33</v>
      </c>
      <c r="AA17" s="9" t="s">
        <v>34</v>
      </c>
      <c r="AB17" s="9" t="s">
        <v>35</v>
      </c>
      <c r="AC17" s="119"/>
    </row>
    <row r="18" spans="1:33" ht="39" customHeight="1" x14ac:dyDescent="0.25">
      <c r="A18" s="1"/>
      <c r="B18" s="138" t="s">
        <v>42</v>
      </c>
      <c r="C18" s="124" t="s">
        <v>43</v>
      </c>
      <c r="D18" s="124" t="s">
        <v>75</v>
      </c>
      <c r="E18" s="134">
        <v>200</v>
      </c>
      <c r="F18" s="131">
        <v>500</v>
      </c>
      <c r="G18" s="131">
        <v>100</v>
      </c>
      <c r="H18" s="131">
        <v>100</v>
      </c>
      <c r="I18" s="131">
        <v>200</v>
      </c>
      <c r="J18" s="131">
        <v>100</v>
      </c>
      <c r="K18" s="131" t="s">
        <v>81</v>
      </c>
      <c r="L18" s="131" t="s">
        <v>82</v>
      </c>
      <c r="M18" s="10" t="s">
        <v>44</v>
      </c>
      <c r="N18" s="35" t="s">
        <v>80</v>
      </c>
      <c r="O18" s="28">
        <v>1000</v>
      </c>
      <c r="P18" s="11"/>
      <c r="Q18" s="36"/>
      <c r="R18" s="36"/>
      <c r="S18" s="36"/>
      <c r="T18" s="36"/>
      <c r="U18" s="36"/>
      <c r="V18" s="36"/>
      <c r="W18" s="12"/>
      <c r="X18" s="12"/>
      <c r="Y18" s="12"/>
      <c r="Z18" s="12"/>
      <c r="AA18" s="12"/>
      <c r="AB18" s="12"/>
      <c r="AC18" s="13">
        <v>4000000</v>
      </c>
      <c r="AD18" s="45" t="s">
        <v>78</v>
      </c>
    </row>
    <row r="19" spans="1:33" ht="41.25" customHeight="1" x14ac:dyDescent="0.25">
      <c r="A19" s="1"/>
      <c r="B19" s="139"/>
      <c r="C19" s="125"/>
      <c r="D19" s="125"/>
      <c r="E19" s="135"/>
      <c r="F19" s="132"/>
      <c r="G19" s="132"/>
      <c r="H19" s="132"/>
      <c r="I19" s="132"/>
      <c r="J19" s="132"/>
      <c r="K19" s="132"/>
      <c r="L19" s="132"/>
      <c r="M19" s="10" t="s">
        <v>84</v>
      </c>
      <c r="N19" s="31" t="s">
        <v>83</v>
      </c>
      <c r="O19" s="12">
        <v>500</v>
      </c>
      <c r="P19" s="11"/>
      <c r="Q19" s="12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13">
        <f>40753685</f>
        <v>40753685</v>
      </c>
      <c r="AE19" s="45">
        <f>+[1]poa_general!$E$33</f>
        <v>40753685</v>
      </c>
      <c r="AF19" s="45">
        <f>+AC19-AE19</f>
        <v>0</v>
      </c>
    </row>
    <row r="20" spans="1:33" ht="33.75" customHeight="1" x14ac:dyDescent="0.25">
      <c r="A20" s="1"/>
      <c r="B20" s="139"/>
      <c r="C20" s="125"/>
      <c r="D20" s="125"/>
      <c r="E20" s="135"/>
      <c r="F20" s="132"/>
      <c r="G20" s="132"/>
      <c r="H20" s="132"/>
      <c r="I20" s="132"/>
      <c r="J20" s="132"/>
      <c r="K20" s="132"/>
      <c r="L20" s="132"/>
      <c r="M20" s="10"/>
      <c r="N20" s="35"/>
      <c r="O20" s="12"/>
      <c r="P20" s="14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  <c r="AF20" s="45">
        <f>+AF19/500</f>
        <v>0</v>
      </c>
    </row>
    <row r="21" spans="1:33" ht="33.75" customHeight="1" x14ac:dyDescent="0.25">
      <c r="A21" s="1"/>
      <c r="B21" s="139"/>
      <c r="C21" s="125"/>
      <c r="D21" s="126"/>
      <c r="E21" s="136"/>
      <c r="F21" s="133"/>
      <c r="G21" s="133"/>
      <c r="H21" s="133"/>
      <c r="I21" s="133"/>
      <c r="J21" s="133"/>
      <c r="K21" s="133"/>
      <c r="L21" s="133"/>
      <c r="M21" s="10"/>
      <c r="N21" s="14"/>
      <c r="O21" s="12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</row>
    <row r="22" spans="1:33" ht="33.75" customHeight="1" x14ac:dyDescent="0.25">
      <c r="A22" s="1"/>
      <c r="B22" s="140"/>
      <c r="C22" s="126"/>
      <c r="D22" s="15"/>
      <c r="E22" s="16"/>
      <c r="F22" s="17"/>
      <c r="G22" s="14"/>
      <c r="H22" s="14"/>
      <c r="I22" s="14"/>
      <c r="J22" s="14"/>
      <c r="K22" s="14"/>
      <c r="L22" s="14"/>
      <c r="M22" s="18"/>
      <c r="N22" s="19"/>
      <c r="O22" s="20"/>
      <c r="P22" s="1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2"/>
    </row>
    <row r="23" spans="1:3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37">
        <f>AC18+AC19</f>
        <v>44753685</v>
      </c>
    </row>
    <row r="24" spans="1:33" s="23" customFormat="1" ht="15" customHeight="1" x14ac:dyDescent="0.25">
      <c r="B24" s="5" t="s">
        <v>3</v>
      </c>
      <c r="C24" s="1" t="s">
        <v>39</v>
      </c>
      <c r="D24" s="1"/>
      <c r="E24" s="25"/>
      <c r="F24" s="25"/>
      <c r="G24" s="25"/>
      <c r="AD24" s="48"/>
      <c r="AE24" s="47">
        <f>AC23+AC37+AC51+AC68+AC82</f>
        <v>593239200</v>
      </c>
      <c r="AF24" s="48"/>
    </row>
    <row r="25" spans="1:33" s="23" customFormat="1" ht="15.75" x14ac:dyDescent="0.25">
      <c r="B25" s="6"/>
      <c r="C25" s="1"/>
      <c r="D25" s="1"/>
      <c r="E25" s="26"/>
      <c r="F25" s="26"/>
      <c r="G25" s="25"/>
      <c r="AD25" s="48"/>
      <c r="AF25" s="48"/>
    </row>
    <row r="26" spans="1:33" s="23" customFormat="1" ht="15" customHeight="1" x14ac:dyDescent="0.25">
      <c r="B26" s="5" t="s">
        <v>4</v>
      </c>
      <c r="C26" s="1" t="s">
        <v>40</v>
      </c>
      <c r="D26" s="1"/>
      <c r="E26" s="25"/>
      <c r="F26" s="25"/>
      <c r="G26" s="25"/>
      <c r="AD26" s="48"/>
      <c r="AF26" s="48"/>
    </row>
    <row r="27" spans="1:33" s="23" customFormat="1" ht="15.75" x14ac:dyDescent="0.25">
      <c r="B27" s="6"/>
      <c r="C27" s="1"/>
      <c r="D27" s="1"/>
      <c r="E27" s="26"/>
      <c r="F27" s="26"/>
      <c r="G27" s="27"/>
      <c r="AD27" s="48"/>
      <c r="AF27" s="48"/>
    </row>
    <row r="28" spans="1:33" s="23" customFormat="1" ht="15.75" x14ac:dyDescent="0.25">
      <c r="B28" s="5" t="s">
        <v>5</v>
      </c>
      <c r="C28" s="1" t="s">
        <v>41</v>
      </c>
      <c r="D28" s="1"/>
      <c r="E28" s="25"/>
      <c r="F28" s="25"/>
      <c r="G28" s="25"/>
      <c r="AD28" s="48"/>
      <c r="AF28" s="48"/>
    </row>
    <row r="29" spans="1:33" ht="15.75" thickBot="1" x14ac:dyDescent="0.3"/>
    <row r="30" spans="1:33" ht="16.5" customHeight="1" thickTop="1" thickBot="1" x14ac:dyDescent="0.3">
      <c r="A30" s="7"/>
      <c r="B30" s="119" t="s">
        <v>6</v>
      </c>
      <c r="C30" s="130" t="s">
        <v>7</v>
      </c>
      <c r="D30" s="130" t="s">
        <v>8</v>
      </c>
      <c r="E30" s="130" t="s">
        <v>9</v>
      </c>
      <c r="F30" s="130" t="s">
        <v>11</v>
      </c>
      <c r="G30" s="121" t="s">
        <v>10</v>
      </c>
      <c r="H30" s="122"/>
      <c r="I30" s="122"/>
      <c r="J30" s="123"/>
      <c r="K30" s="130" t="s">
        <v>12</v>
      </c>
      <c r="L30" s="130" t="s">
        <v>13</v>
      </c>
      <c r="M30" s="130" t="s">
        <v>14</v>
      </c>
      <c r="N30" s="130" t="s">
        <v>15</v>
      </c>
      <c r="O30" s="119" t="s">
        <v>16</v>
      </c>
      <c r="P30" s="130" t="s">
        <v>17</v>
      </c>
      <c r="Q30" s="121" t="s">
        <v>18</v>
      </c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3"/>
      <c r="AC30" s="130" t="s">
        <v>19</v>
      </c>
    </row>
    <row r="31" spans="1:33" ht="23.25" thickTop="1" x14ac:dyDescent="0.25">
      <c r="A31" s="7"/>
      <c r="B31" s="137"/>
      <c r="C31" s="119"/>
      <c r="D31" s="119"/>
      <c r="E31" s="119"/>
      <c r="F31" s="119"/>
      <c r="G31" s="8" t="s">
        <v>20</v>
      </c>
      <c r="H31" s="8" t="s">
        <v>21</v>
      </c>
      <c r="I31" s="8" t="s">
        <v>22</v>
      </c>
      <c r="J31" s="8" t="s">
        <v>23</v>
      </c>
      <c r="K31" s="119"/>
      <c r="L31" s="119"/>
      <c r="M31" s="119"/>
      <c r="N31" s="119"/>
      <c r="O31" s="120"/>
      <c r="P31" s="119"/>
      <c r="Q31" s="9" t="s">
        <v>24</v>
      </c>
      <c r="R31" s="9" t="s">
        <v>25</v>
      </c>
      <c r="S31" s="9" t="s">
        <v>26</v>
      </c>
      <c r="T31" s="9" t="s">
        <v>27</v>
      </c>
      <c r="U31" s="9" t="s">
        <v>28</v>
      </c>
      <c r="V31" s="9" t="s">
        <v>29</v>
      </c>
      <c r="W31" s="9" t="s">
        <v>30</v>
      </c>
      <c r="X31" s="9" t="s">
        <v>31</v>
      </c>
      <c r="Y31" s="9" t="s">
        <v>32</v>
      </c>
      <c r="Z31" s="9" t="s">
        <v>33</v>
      </c>
      <c r="AA31" s="9" t="s">
        <v>34</v>
      </c>
      <c r="AB31" s="9" t="s">
        <v>35</v>
      </c>
      <c r="AC31" s="119"/>
    </row>
    <row r="32" spans="1:33" ht="51" x14ac:dyDescent="0.25">
      <c r="A32" s="1"/>
      <c r="B32" s="138" t="s">
        <v>42</v>
      </c>
      <c r="C32" s="124" t="s">
        <v>45</v>
      </c>
      <c r="D32" s="124" t="s">
        <v>74</v>
      </c>
      <c r="E32" s="134">
        <v>3800</v>
      </c>
      <c r="F32" s="134">
        <v>4100</v>
      </c>
      <c r="G32" s="131">
        <v>2000</v>
      </c>
      <c r="H32" s="131">
        <v>0</v>
      </c>
      <c r="I32" s="131">
        <v>0</v>
      </c>
      <c r="J32" s="131">
        <v>2100</v>
      </c>
      <c r="K32" s="131" t="s">
        <v>81</v>
      </c>
      <c r="L32" s="131" t="s">
        <v>86</v>
      </c>
      <c r="M32" s="10" t="s">
        <v>44</v>
      </c>
      <c r="N32" s="29" t="s">
        <v>88</v>
      </c>
      <c r="O32" s="12">
        <v>2</v>
      </c>
      <c r="P32" s="11"/>
      <c r="Q32" s="36"/>
      <c r="R32" s="3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3">
        <v>3000000</v>
      </c>
      <c r="AE32" s="45">
        <f>+AC32/F32</f>
        <v>731.70731707317077</v>
      </c>
      <c r="AF32" s="45">
        <f>+[1]poa_general!$E$38</f>
        <v>2999999.9956</v>
      </c>
      <c r="AG32" s="45"/>
    </row>
    <row r="33" spans="1:33" ht="42" customHeight="1" x14ac:dyDescent="0.25">
      <c r="A33" s="1"/>
      <c r="B33" s="139"/>
      <c r="C33" s="125"/>
      <c r="D33" s="125"/>
      <c r="E33" s="135"/>
      <c r="F33" s="135"/>
      <c r="G33" s="132"/>
      <c r="H33" s="132"/>
      <c r="I33" s="132"/>
      <c r="J33" s="132"/>
      <c r="K33" s="132"/>
      <c r="L33" s="132"/>
      <c r="M33" s="10" t="s">
        <v>84</v>
      </c>
      <c r="N33" s="39" t="s">
        <v>89</v>
      </c>
      <c r="O33" s="12">
        <v>1</v>
      </c>
      <c r="P33" s="11"/>
      <c r="Q33" s="12"/>
      <c r="R33" s="12"/>
      <c r="S33" s="12"/>
      <c r="T33" s="12"/>
      <c r="U33" s="12"/>
      <c r="V33" s="12"/>
      <c r="W33" s="12"/>
      <c r="X33" s="12"/>
      <c r="Y33" s="36"/>
      <c r="Z33" s="12"/>
      <c r="AA33" s="12"/>
      <c r="AB33" s="12"/>
      <c r="AC33" s="13">
        <v>7000000</v>
      </c>
      <c r="AE33" s="45"/>
      <c r="AF33" s="45">
        <f>+AC32-AF32</f>
        <v>4.3999999761581421E-3</v>
      </c>
      <c r="AG33" s="45"/>
    </row>
    <row r="34" spans="1:33" ht="38.25" x14ac:dyDescent="0.25">
      <c r="A34" s="1"/>
      <c r="B34" s="139"/>
      <c r="C34" s="125"/>
      <c r="D34" s="125"/>
      <c r="E34" s="135"/>
      <c r="F34" s="135"/>
      <c r="G34" s="132"/>
      <c r="H34" s="132"/>
      <c r="I34" s="132"/>
      <c r="J34" s="132"/>
      <c r="K34" s="132"/>
      <c r="L34" s="132"/>
      <c r="M34" s="10" t="s">
        <v>85</v>
      </c>
      <c r="N34" s="29" t="s">
        <v>87</v>
      </c>
      <c r="O34" s="12">
        <v>2</v>
      </c>
      <c r="P34" s="14"/>
      <c r="Q34" s="12"/>
      <c r="R34" s="12"/>
      <c r="S34" s="12"/>
      <c r="T34" s="12"/>
      <c r="U34" s="12"/>
      <c r="V34" s="12"/>
      <c r="W34" s="12"/>
      <c r="X34" s="12"/>
      <c r="Y34" s="36"/>
      <c r="Z34" s="36"/>
      <c r="AA34" s="38"/>
      <c r="AB34" s="12"/>
      <c r="AC34" s="13">
        <v>1500000</v>
      </c>
      <c r="AE34" s="45"/>
      <c r="AF34" s="45">
        <f>+[1]poa_general!$E$43</f>
        <v>7000000.1099999994</v>
      </c>
      <c r="AG34" s="45">
        <f>+AC33-AF34</f>
        <v>-0.10999999940395355</v>
      </c>
    </row>
    <row r="35" spans="1:33" ht="33.75" customHeight="1" x14ac:dyDescent="0.25">
      <c r="A35" s="1"/>
      <c r="B35" s="139"/>
      <c r="C35" s="125"/>
      <c r="D35" s="126"/>
      <c r="E35" s="136"/>
      <c r="F35" s="136"/>
      <c r="G35" s="133"/>
      <c r="H35" s="133"/>
      <c r="I35" s="133"/>
      <c r="J35" s="133"/>
      <c r="K35" s="133"/>
      <c r="L35" s="133"/>
      <c r="M35" s="10"/>
      <c r="N35" s="11"/>
      <c r="O35" s="12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3"/>
      <c r="AE35" s="45"/>
      <c r="AF35" s="45">
        <f>+AC34/4100</f>
        <v>365.85365853658539</v>
      </c>
      <c r="AG35" s="45">
        <f>+AG34/4100</f>
        <v>-2.6829268147305745E-5</v>
      </c>
    </row>
    <row r="36" spans="1:33" ht="33.75" customHeight="1" x14ac:dyDescent="0.25">
      <c r="A36" s="1"/>
      <c r="B36" s="140"/>
      <c r="C36" s="126"/>
      <c r="D36" s="15"/>
      <c r="E36" s="16"/>
      <c r="F36" s="16"/>
      <c r="G36" s="14"/>
      <c r="H36" s="14"/>
      <c r="I36" s="14"/>
      <c r="J36" s="14"/>
      <c r="K36" s="14"/>
      <c r="L36" s="14"/>
      <c r="M36" s="18"/>
      <c r="N36" s="19"/>
      <c r="O36" s="20"/>
      <c r="P36" s="14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  <c r="AE36" s="45"/>
      <c r="AG36" s="45"/>
    </row>
    <row r="37" spans="1:33" x14ac:dyDescent="0.25">
      <c r="AC37" s="41">
        <f>SUM(AC32:AC36)</f>
        <v>11500000</v>
      </c>
    </row>
    <row r="38" spans="1:33" s="23" customFormat="1" ht="15" customHeight="1" x14ac:dyDescent="0.25">
      <c r="B38" s="5" t="s">
        <v>3</v>
      </c>
      <c r="C38" s="1" t="s">
        <v>39</v>
      </c>
      <c r="D38" s="25"/>
      <c r="E38" s="25"/>
      <c r="F38" s="25"/>
      <c r="G38" s="25"/>
      <c r="AD38" s="48"/>
      <c r="AF38" s="48"/>
    </row>
    <row r="39" spans="1:33" s="23" customFormat="1" ht="15.75" x14ac:dyDescent="0.25">
      <c r="B39" s="6"/>
      <c r="C39" s="1"/>
      <c r="D39" s="24"/>
      <c r="E39" s="26"/>
      <c r="F39" s="26"/>
      <c r="G39" s="25"/>
      <c r="AD39" s="48"/>
      <c r="AF39" s="48"/>
    </row>
    <row r="40" spans="1:33" s="23" customFormat="1" ht="15" customHeight="1" x14ac:dyDescent="0.25">
      <c r="B40" s="5" t="s">
        <v>4</v>
      </c>
      <c r="C40" s="1" t="s">
        <v>40</v>
      </c>
      <c r="D40" s="25"/>
      <c r="E40" s="25"/>
      <c r="F40" s="25"/>
      <c r="G40" s="25"/>
      <c r="AD40" s="48"/>
      <c r="AF40" s="48"/>
    </row>
    <row r="41" spans="1:33" s="23" customFormat="1" ht="15.75" x14ac:dyDescent="0.25">
      <c r="B41" s="6"/>
      <c r="C41" s="1"/>
      <c r="D41" s="24"/>
      <c r="E41" s="26"/>
      <c r="F41" s="26"/>
      <c r="G41" s="27"/>
      <c r="AD41" s="48"/>
      <c r="AF41" s="48"/>
    </row>
    <row r="42" spans="1:33" s="23" customFormat="1" ht="15.75" x14ac:dyDescent="0.25">
      <c r="B42" s="5" t="s">
        <v>5</v>
      </c>
      <c r="C42" s="1" t="s">
        <v>41</v>
      </c>
      <c r="D42" s="25"/>
      <c r="E42" s="25"/>
      <c r="F42" s="25"/>
      <c r="G42" s="25"/>
      <c r="AD42" s="48"/>
      <c r="AF42" s="48"/>
    </row>
    <row r="43" spans="1:33" ht="15.75" thickBot="1" x14ac:dyDescent="0.3"/>
    <row r="44" spans="1:33" ht="16.5" customHeight="1" thickTop="1" thickBot="1" x14ac:dyDescent="0.3">
      <c r="A44" s="7"/>
      <c r="B44" s="119" t="s">
        <v>6</v>
      </c>
      <c r="C44" s="130" t="s">
        <v>7</v>
      </c>
      <c r="D44" s="130" t="s">
        <v>8</v>
      </c>
      <c r="E44" s="130" t="s">
        <v>9</v>
      </c>
      <c r="F44" s="130" t="s">
        <v>11</v>
      </c>
      <c r="G44" s="121" t="s">
        <v>10</v>
      </c>
      <c r="H44" s="122"/>
      <c r="I44" s="122"/>
      <c r="J44" s="123"/>
      <c r="K44" s="130" t="s">
        <v>12</v>
      </c>
      <c r="L44" s="130" t="s">
        <v>13</v>
      </c>
      <c r="M44" s="130" t="s">
        <v>14</v>
      </c>
      <c r="N44" s="130" t="s">
        <v>15</v>
      </c>
      <c r="O44" s="119" t="s">
        <v>16</v>
      </c>
      <c r="P44" s="130" t="s">
        <v>17</v>
      </c>
      <c r="Q44" s="121" t="s">
        <v>18</v>
      </c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130" t="s">
        <v>19</v>
      </c>
    </row>
    <row r="45" spans="1:33" ht="23.25" thickTop="1" x14ac:dyDescent="0.25">
      <c r="A45" s="7"/>
      <c r="B45" s="137"/>
      <c r="C45" s="119"/>
      <c r="D45" s="119"/>
      <c r="E45" s="119"/>
      <c r="F45" s="119"/>
      <c r="G45" s="8" t="s">
        <v>20</v>
      </c>
      <c r="H45" s="8" t="s">
        <v>21</v>
      </c>
      <c r="I45" s="8" t="s">
        <v>22</v>
      </c>
      <c r="J45" s="8" t="s">
        <v>23</v>
      </c>
      <c r="K45" s="119"/>
      <c r="L45" s="119"/>
      <c r="M45" s="119"/>
      <c r="N45" s="119"/>
      <c r="O45" s="120"/>
      <c r="P45" s="119"/>
      <c r="Q45" s="9" t="s">
        <v>24</v>
      </c>
      <c r="R45" s="9" t="s">
        <v>25</v>
      </c>
      <c r="S45" s="9" t="s">
        <v>26</v>
      </c>
      <c r="T45" s="9" t="s">
        <v>27</v>
      </c>
      <c r="U45" s="9" t="s">
        <v>28</v>
      </c>
      <c r="V45" s="9" t="s">
        <v>29</v>
      </c>
      <c r="W45" s="9" t="s">
        <v>30</v>
      </c>
      <c r="X45" s="9" t="s">
        <v>31</v>
      </c>
      <c r="Y45" s="9" t="s">
        <v>32</v>
      </c>
      <c r="Z45" s="9" t="s">
        <v>33</v>
      </c>
      <c r="AA45" s="9" t="s">
        <v>34</v>
      </c>
      <c r="AB45" s="9" t="s">
        <v>35</v>
      </c>
      <c r="AC45" s="119"/>
    </row>
    <row r="46" spans="1:33" ht="38.25" x14ac:dyDescent="0.25">
      <c r="A46" s="1"/>
      <c r="B46" s="138" t="s">
        <v>42</v>
      </c>
      <c r="C46" s="124" t="s">
        <v>46</v>
      </c>
      <c r="D46" s="124" t="s">
        <v>74</v>
      </c>
      <c r="E46" s="127">
        <v>3800</v>
      </c>
      <c r="F46" s="127">
        <v>4100</v>
      </c>
      <c r="G46" s="124">
        <v>600</v>
      </c>
      <c r="H46" s="124">
        <v>800</v>
      </c>
      <c r="I46" s="124">
        <v>1200</v>
      </c>
      <c r="J46" s="124">
        <v>1400</v>
      </c>
      <c r="K46" s="124" t="s">
        <v>94</v>
      </c>
      <c r="L46" s="124" t="s">
        <v>93</v>
      </c>
      <c r="M46" s="10" t="s">
        <v>44</v>
      </c>
      <c r="N46" s="14" t="s">
        <v>47</v>
      </c>
      <c r="O46" s="12">
        <v>1</v>
      </c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36"/>
      <c r="AC46" s="13">
        <v>3500000</v>
      </c>
      <c r="AF46" s="45">
        <f>+[1]poa_general!$E$53</f>
        <v>3500000</v>
      </c>
      <c r="AG46" s="46">
        <f>+AC46-AF46</f>
        <v>0</v>
      </c>
    </row>
    <row r="47" spans="1:33" ht="25.5" x14ac:dyDescent="0.25">
      <c r="A47" s="1"/>
      <c r="B47" s="139"/>
      <c r="C47" s="125"/>
      <c r="D47" s="125"/>
      <c r="E47" s="128"/>
      <c r="F47" s="128"/>
      <c r="G47" s="125"/>
      <c r="H47" s="125"/>
      <c r="I47" s="125"/>
      <c r="J47" s="125"/>
      <c r="K47" s="125"/>
      <c r="L47" s="125"/>
      <c r="M47" s="10" t="s">
        <v>84</v>
      </c>
      <c r="N47" s="14" t="s">
        <v>91</v>
      </c>
      <c r="O47" s="12">
        <v>1</v>
      </c>
      <c r="P47" s="11"/>
      <c r="Q47" s="12"/>
      <c r="R47" s="12"/>
      <c r="S47" s="12"/>
      <c r="T47" s="38"/>
      <c r="U47" s="12"/>
      <c r="V47" s="12"/>
      <c r="W47" s="12"/>
      <c r="X47" s="36"/>
      <c r="Y47" s="12"/>
      <c r="Z47" s="12"/>
      <c r="AA47" s="12"/>
      <c r="AB47" s="12"/>
      <c r="AC47" s="13">
        <v>1545515</v>
      </c>
      <c r="AF47" s="45">
        <f>900000/5</f>
        <v>180000</v>
      </c>
    </row>
    <row r="48" spans="1:33" ht="25.5" x14ac:dyDescent="0.25">
      <c r="A48" s="1"/>
      <c r="B48" s="139"/>
      <c r="C48" s="125"/>
      <c r="D48" s="125"/>
      <c r="E48" s="128"/>
      <c r="F48" s="128"/>
      <c r="G48" s="125"/>
      <c r="H48" s="125"/>
      <c r="I48" s="125"/>
      <c r="J48" s="125"/>
      <c r="K48" s="125"/>
      <c r="L48" s="125"/>
      <c r="M48" s="10" t="s">
        <v>85</v>
      </c>
      <c r="N48" s="14" t="s">
        <v>90</v>
      </c>
      <c r="O48" s="12">
        <v>1</v>
      </c>
      <c r="P48" s="14"/>
      <c r="Q48" s="12"/>
      <c r="R48" s="12"/>
      <c r="S48" s="12"/>
      <c r="T48" s="12"/>
      <c r="U48" s="38"/>
      <c r="V48" s="12"/>
      <c r="W48" s="12"/>
      <c r="X48" s="12"/>
      <c r="Y48" s="12"/>
      <c r="Z48" s="12"/>
      <c r="AA48" s="36"/>
      <c r="AB48" s="12"/>
      <c r="AC48" s="13">
        <v>4000000</v>
      </c>
    </row>
    <row r="49" spans="1:32" ht="63.75" x14ac:dyDescent="0.25">
      <c r="A49" s="1"/>
      <c r="B49" s="139"/>
      <c r="C49" s="125"/>
      <c r="D49" s="126"/>
      <c r="E49" s="129"/>
      <c r="F49" s="129"/>
      <c r="G49" s="126"/>
      <c r="H49" s="126"/>
      <c r="I49" s="126"/>
      <c r="J49" s="126"/>
      <c r="K49" s="126"/>
      <c r="L49" s="126"/>
      <c r="M49" s="10" t="s">
        <v>97</v>
      </c>
      <c r="N49" s="14" t="s">
        <v>68</v>
      </c>
      <c r="O49" s="12">
        <v>2</v>
      </c>
      <c r="P49" s="11"/>
      <c r="Q49" s="36"/>
      <c r="R49" s="36"/>
      <c r="S49" s="12"/>
      <c r="T49" s="12"/>
      <c r="U49" s="12"/>
      <c r="V49" s="12"/>
      <c r="W49" s="12"/>
      <c r="X49" s="36"/>
      <c r="Y49" s="36"/>
      <c r="Z49" s="38"/>
      <c r="AA49" s="38"/>
      <c r="AB49" s="38"/>
      <c r="AC49" s="13">
        <v>6240000</v>
      </c>
      <c r="AD49" s="45">
        <f>+[1]poa_general!$E$68</f>
        <v>6240000</v>
      </c>
      <c r="AE49" s="45">
        <f>+AC49-AD49</f>
        <v>0</v>
      </c>
    </row>
    <row r="50" spans="1:32" ht="33.75" customHeight="1" x14ac:dyDescent="0.25">
      <c r="A50" s="1"/>
      <c r="B50" s="140"/>
      <c r="C50" s="126"/>
      <c r="D50" s="15"/>
      <c r="E50" s="16"/>
      <c r="F50" s="16"/>
      <c r="G50" s="14"/>
      <c r="H50" s="14"/>
      <c r="I50" s="14"/>
      <c r="J50" s="14"/>
      <c r="K50" s="14"/>
      <c r="L50" s="14"/>
      <c r="M50" s="18" t="s">
        <v>98</v>
      </c>
      <c r="N50" s="19" t="s">
        <v>69</v>
      </c>
      <c r="O50" s="20">
        <v>3</v>
      </c>
      <c r="P50" s="14"/>
      <c r="Q50" s="21"/>
      <c r="R50" s="40"/>
      <c r="S50" s="40"/>
      <c r="T50" s="21"/>
      <c r="U50" s="40"/>
      <c r="V50" s="40"/>
      <c r="W50" s="21"/>
      <c r="X50" s="21"/>
      <c r="Y50" s="40"/>
      <c r="Z50" s="40"/>
      <c r="AA50" s="21"/>
      <c r="AB50" s="21"/>
      <c r="AC50" s="22">
        <v>5600000</v>
      </c>
      <c r="AE50" s="45">
        <f>+AE49/2</f>
        <v>0</v>
      </c>
    </row>
    <row r="51" spans="1:32" x14ac:dyDescent="0.25">
      <c r="AC51" s="41">
        <f>SUM(AC46:AC50)</f>
        <v>20885515</v>
      </c>
      <c r="AD51" s="45">
        <f>+[1]poa_general!$E$73</f>
        <v>5600000</v>
      </c>
    </row>
    <row r="52" spans="1:32" s="23" customFormat="1" ht="15" customHeight="1" x14ac:dyDescent="0.25">
      <c r="B52" s="5" t="s">
        <v>3</v>
      </c>
      <c r="C52" s="1" t="s">
        <v>39</v>
      </c>
      <c r="D52" s="25"/>
      <c r="E52" s="25"/>
      <c r="F52" s="25"/>
      <c r="G52" s="25"/>
      <c r="AD52" s="48">
        <f>+AC50-AD51</f>
        <v>0</v>
      </c>
      <c r="AF52" s="48"/>
    </row>
    <row r="53" spans="1:32" s="23" customFormat="1" ht="15.75" x14ac:dyDescent="0.25">
      <c r="B53" s="6"/>
      <c r="C53" s="1"/>
      <c r="D53" s="24"/>
      <c r="E53" s="26"/>
      <c r="F53" s="26"/>
      <c r="G53" s="25"/>
      <c r="AD53" s="48">
        <f>+AD52/3</f>
        <v>0</v>
      </c>
      <c r="AF53" s="48"/>
    </row>
    <row r="54" spans="1:32" s="23" customFormat="1" ht="15" customHeight="1" x14ac:dyDescent="0.25">
      <c r="B54" s="5" t="s">
        <v>4</v>
      </c>
      <c r="C54" s="1" t="s">
        <v>40</v>
      </c>
      <c r="D54" s="25"/>
      <c r="E54" s="25"/>
      <c r="F54" s="25"/>
      <c r="G54" s="25"/>
      <c r="AD54" s="48"/>
      <c r="AF54" s="48"/>
    </row>
    <row r="55" spans="1:32" s="23" customFormat="1" ht="15.75" x14ac:dyDescent="0.25">
      <c r="B55" s="6"/>
      <c r="C55" s="1"/>
      <c r="D55" s="24"/>
      <c r="E55" s="26"/>
      <c r="F55" s="26"/>
      <c r="G55" s="27"/>
      <c r="AD55" s="48"/>
      <c r="AF55" s="48"/>
    </row>
    <row r="56" spans="1:32" s="23" customFormat="1" ht="15.75" x14ac:dyDescent="0.25">
      <c r="B56" s="5" t="s">
        <v>5</v>
      </c>
      <c r="C56" s="1" t="s">
        <v>41</v>
      </c>
      <c r="D56" s="25"/>
      <c r="E56" s="25"/>
      <c r="F56" s="25"/>
      <c r="G56" s="25"/>
      <c r="AD56" s="48"/>
      <c r="AF56" s="48"/>
    </row>
    <row r="57" spans="1:32" ht="15.75" thickBot="1" x14ac:dyDescent="0.3"/>
    <row r="58" spans="1:32" ht="16.5" customHeight="1" thickTop="1" thickBot="1" x14ac:dyDescent="0.3">
      <c r="A58" s="7"/>
      <c r="B58" s="119" t="s">
        <v>6</v>
      </c>
      <c r="C58" s="130" t="s">
        <v>7</v>
      </c>
      <c r="D58" s="130" t="s">
        <v>8</v>
      </c>
      <c r="E58" s="130" t="s">
        <v>9</v>
      </c>
      <c r="F58" s="130" t="s">
        <v>11</v>
      </c>
      <c r="G58" s="121" t="s">
        <v>10</v>
      </c>
      <c r="H58" s="122"/>
      <c r="I58" s="122"/>
      <c r="J58" s="123"/>
      <c r="K58" s="130" t="s">
        <v>12</v>
      </c>
      <c r="L58" s="130" t="s">
        <v>13</v>
      </c>
      <c r="M58" s="130" t="s">
        <v>14</v>
      </c>
      <c r="N58" s="130" t="s">
        <v>15</v>
      </c>
      <c r="O58" s="119" t="s">
        <v>16</v>
      </c>
      <c r="P58" s="130" t="s">
        <v>17</v>
      </c>
      <c r="Q58" s="121" t="s">
        <v>18</v>
      </c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3"/>
      <c r="AC58" s="130" t="s">
        <v>19</v>
      </c>
    </row>
    <row r="59" spans="1:32" ht="23.25" thickTop="1" x14ac:dyDescent="0.25">
      <c r="A59" s="7"/>
      <c r="B59" s="137"/>
      <c r="C59" s="119"/>
      <c r="D59" s="119"/>
      <c r="E59" s="119"/>
      <c r="F59" s="119"/>
      <c r="G59" s="8" t="s">
        <v>20</v>
      </c>
      <c r="H59" s="8" t="s">
        <v>21</v>
      </c>
      <c r="I59" s="8" t="s">
        <v>22</v>
      </c>
      <c r="J59" s="8" t="s">
        <v>23</v>
      </c>
      <c r="K59" s="119"/>
      <c r="L59" s="119"/>
      <c r="M59" s="119"/>
      <c r="N59" s="119"/>
      <c r="O59" s="120"/>
      <c r="P59" s="119"/>
      <c r="Q59" s="9" t="s">
        <v>24</v>
      </c>
      <c r="R59" s="9" t="s">
        <v>25</v>
      </c>
      <c r="S59" s="9" t="s">
        <v>26</v>
      </c>
      <c r="T59" s="9" t="s">
        <v>27</v>
      </c>
      <c r="U59" s="9" t="s">
        <v>28</v>
      </c>
      <c r="V59" s="9" t="s">
        <v>29</v>
      </c>
      <c r="W59" s="9" t="s">
        <v>30</v>
      </c>
      <c r="X59" s="9" t="s">
        <v>31</v>
      </c>
      <c r="Y59" s="9" t="s">
        <v>32</v>
      </c>
      <c r="Z59" s="9" t="s">
        <v>33</v>
      </c>
      <c r="AA59" s="9" t="s">
        <v>34</v>
      </c>
      <c r="AB59" s="9" t="s">
        <v>35</v>
      </c>
      <c r="AC59" s="119"/>
    </row>
    <row r="60" spans="1:32" ht="33.75" customHeight="1" x14ac:dyDescent="0.25">
      <c r="A60" s="1"/>
      <c r="B60" s="138" t="s">
        <v>42</v>
      </c>
      <c r="C60" s="124" t="s">
        <v>73</v>
      </c>
      <c r="D60" s="124" t="s">
        <v>72</v>
      </c>
      <c r="E60" s="134">
        <v>720000</v>
      </c>
      <c r="F60" s="134">
        <v>1100000</v>
      </c>
      <c r="G60" s="131">
        <v>150000</v>
      </c>
      <c r="H60" s="131">
        <v>310000</v>
      </c>
      <c r="I60" s="131">
        <v>80000</v>
      </c>
      <c r="J60" s="131">
        <v>560000</v>
      </c>
      <c r="K60" s="131" t="s">
        <v>81</v>
      </c>
      <c r="L60" s="131" t="s">
        <v>92</v>
      </c>
      <c r="M60" s="42" t="s">
        <v>44</v>
      </c>
      <c r="N60" s="43" t="s">
        <v>48</v>
      </c>
      <c r="O60" s="12">
        <v>2</v>
      </c>
      <c r="P60" s="11"/>
      <c r="Q60" s="12"/>
      <c r="R60" s="36"/>
      <c r="S60" s="12"/>
      <c r="T60" s="12"/>
      <c r="U60" s="12"/>
      <c r="V60" s="12"/>
      <c r="W60" s="12"/>
      <c r="X60" s="12"/>
      <c r="Y60" s="38"/>
      <c r="Z60" s="12"/>
      <c r="AA60" s="12"/>
      <c r="AB60" s="36"/>
      <c r="AC60" s="13">
        <v>4300000</v>
      </c>
      <c r="AD60" s="45">
        <f>+[1]poa_general!$E$78</f>
        <v>4300000</v>
      </c>
    </row>
    <row r="61" spans="1:32" ht="33.75" customHeight="1" x14ac:dyDescent="0.25">
      <c r="A61" s="1"/>
      <c r="B61" s="139"/>
      <c r="C61" s="125"/>
      <c r="D61" s="125"/>
      <c r="E61" s="135"/>
      <c r="F61" s="135"/>
      <c r="G61" s="132"/>
      <c r="H61" s="132"/>
      <c r="I61" s="132"/>
      <c r="J61" s="132"/>
      <c r="K61" s="132"/>
      <c r="L61" s="132"/>
      <c r="M61" s="42" t="s">
        <v>84</v>
      </c>
      <c r="N61" s="44" t="s">
        <v>49</v>
      </c>
      <c r="O61" s="12"/>
      <c r="P61" s="11"/>
      <c r="Q61" s="12"/>
      <c r="R61" s="38"/>
      <c r="S61" s="36"/>
      <c r="T61" s="12"/>
      <c r="U61" s="12"/>
      <c r="V61" s="12"/>
      <c r="W61" s="12"/>
      <c r="X61" s="12"/>
      <c r="Y61" s="12"/>
      <c r="Z61" s="38"/>
      <c r="AA61" s="36"/>
      <c r="AB61" s="12"/>
      <c r="AC61" s="13">
        <v>6000000</v>
      </c>
      <c r="AD61" s="45">
        <f>+AC60-AD60</f>
        <v>0</v>
      </c>
    </row>
    <row r="62" spans="1:32" ht="33.75" customHeight="1" x14ac:dyDescent="0.25">
      <c r="A62" s="1"/>
      <c r="B62" s="139"/>
      <c r="C62" s="125"/>
      <c r="D62" s="125"/>
      <c r="E62" s="135"/>
      <c r="F62" s="135"/>
      <c r="G62" s="132"/>
      <c r="H62" s="132"/>
      <c r="I62" s="132"/>
      <c r="J62" s="132"/>
      <c r="K62" s="132"/>
      <c r="L62" s="132"/>
      <c r="M62" s="42" t="s">
        <v>85</v>
      </c>
      <c r="N62" s="44" t="s">
        <v>50</v>
      </c>
      <c r="O62" s="12"/>
      <c r="P62" s="14"/>
      <c r="Q62" s="36"/>
      <c r="R62" s="12"/>
      <c r="S62" s="12"/>
      <c r="T62" s="12"/>
      <c r="U62" s="12"/>
      <c r="V62" s="12"/>
      <c r="W62" s="12"/>
      <c r="X62" s="12"/>
      <c r="Y62" s="36"/>
      <c r="Z62" s="12"/>
      <c r="AA62" s="12"/>
      <c r="AB62" s="12"/>
      <c r="AC62" s="13">
        <v>5000000</v>
      </c>
      <c r="AD62" s="45">
        <f>+[1]poa_general!$E$83</f>
        <v>6000000</v>
      </c>
    </row>
    <row r="63" spans="1:32" ht="33.75" customHeight="1" x14ac:dyDescent="0.25">
      <c r="A63" s="1"/>
      <c r="B63" s="139"/>
      <c r="C63" s="125"/>
      <c r="D63" s="125"/>
      <c r="E63" s="135"/>
      <c r="F63" s="135"/>
      <c r="G63" s="132"/>
      <c r="H63" s="132"/>
      <c r="I63" s="132"/>
      <c r="J63" s="132"/>
      <c r="K63" s="132"/>
      <c r="L63" s="132"/>
      <c r="M63" s="42" t="s">
        <v>97</v>
      </c>
      <c r="N63" s="44" t="s">
        <v>51</v>
      </c>
      <c r="O63" s="12"/>
      <c r="P63" s="14"/>
      <c r="Q63" s="12"/>
      <c r="R63" s="36"/>
      <c r="S63" s="12"/>
      <c r="T63" s="38"/>
      <c r="U63" s="12"/>
      <c r="V63" s="12"/>
      <c r="W63" s="12"/>
      <c r="X63" s="12"/>
      <c r="Y63" s="12"/>
      <c r="Z63" s="36"/>
      <c r="AA63" s="12"/>
      <c r="AB63" s="12"/>
      <c r="AC63" s="13">
        <v>32000000</v>
      </c>
      <c r="AD63" s="45">
        <f>+AC61-AD62</f>
        <v>0</v>
      </c>
    </row>
    <row r="64" spans="1:32" ht="33.75" customHeight="1" x14ac:dyDescent="0.25">
      <c r="A64" s="1"/>
      <c r="B64" s="139"/>
      <c r="C64" s="125"/>
      <c r="D64" s="125"/>
      <c r="E64" s="135"/>
      <c r="F64" s="135"/>
      <c r="G64" s="132"/>
      <c r="H64" s="132"/>
      <c r="I64" s="132"/>
      <c r="J64" s="132"/>
      <c r="K64" s="132"/>
      <c r="L64" s="132"/>
      <c r="M64" s="42" t="s">
        <v>98</v>
      </c>
      <c r="N64" s="44" t="s">
        <v>52</v>
      </c>
      <c r="O64" s="12"/>
      <c r="P64" s="14"/>
      <c r="Q64" s="12"/>
      <c r="R64" s="12"/>
      <c r="S64" s="12"/>
      <c r="T64" s="12"/>
      <c r="U64" s="12"/>
      <c r="V64" s="12"/>
      <c r="W64" s="36"/>
      <c r="X64" s="12"/>
      <c r="Y64" s="12"/>
      <c r="Z64" s="12"/>
      <c r="AA64" s="12"/>
      <c r="AB64" s="12"/>
      <c r="AC64" s="13">
        <v>9000000</v>
      </c>
      <c r="AD64" s="45">
        <f>+AD63/2</f>
        <v>0</v>
      </c>
    </row>
    <row r="65" spans="1:32" ht="30" x14ac:dyDescent="0.25">
      <c r="A65" s="1"/>
      <c r="B65" s="139"/>
      <c r="C65" s="125"/>
      <c r="D65" s="125"/>
      <c r="E65" s="135"/>
      <c r="F65" s="135"/>
      <c r="G65" s="132"/>
      <c r="H65" s="132"/>
      <c r="I65" s="132"/>
      <c r="J65" s="132"/>
      <c r="K65" s="132"/>
      <c r="L65" s="132"/>
      <c r="M65" s="42" t="s">
        <v>99</v>
      </c>
      <c r="N65" s="44" t="s">
        <v>53</v>
      </c>
      <c r="O65" s="12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36"/>
      <c r="AA65" s="12"/>
      <c r="AB65" s="12"/>
      <c r="AC65" s="13">
        <v>7000000</v>
      </c>
      <c r="AD65" s="45">
        <f>+AC65-1500000</f>
        <v>5500000</v>
      </c>
    </row>
    <row r="66" spans="1:32" ht="33.75" customHeight="1" x14ac:dyDescent="0.25">
      <c r="A66" s="1"/>
      <c r="B66" s="139"/>
      <c r="C66" s="125"/>
      <c r="D66" s="126"/>
      <c r="E66" s="136"/>
      <c r="F66" s="136"/>
      <c r="G66" s="133"/>
      <c r="H66" s="133"/>
      <c r="I66" s="133"/>
      <c r="J66" s="133"/>
      <c r="K66" s="133"/>
      <c r="L66" s="133"/>
      <c r="M66" s="42" t="s">
        <v>100</v>
      </c>
      <c r="N66" s="44" t="s">
        <v>54</v>
      </c>
      <c r="O66" s="12"/>
      <c r="P66" s="11"/>
      <c r="Q66" s="12"/>
      <c r="R66" s="12"/>
      <c r="S66" s="12"/>
      <c r="T66" s="36"/>
      <c r="U66" s="12"/>
      <c r="V66" s="12"/>
      <c r="W66" s="36"/>
      <c r="X66" s="12"/>
      <c r="Y66" s="12"/>
      <c r="Z66" s="36"/>
      <c r="AA66" s="12"/>
      <c r="AB66" s="38"/>
      <c r="AC66" s="13">
        <v>15000000</v>
      </c>
      <c r="AD66" s="45">
        <f>+[1]poa_general!$E$108</f>
        <v>15000000</v>
      </c>
    </row>
    <row r="67" spans="1:32" ht="84.75" customHeight="1" x14ac:dyDescent="0.25">
      <c r="A67" s="1"/>
      <c r="B67" s="140"/>
      <c r="C67" s="126"/>
      <c r="D67" s="15"/>
      <c r="E67" s="16"/>
      <c r="F67" s="16"/>
      <c r="G67" s="14"/>
      <c r="H67" s="14"/>
      <c r="I67" s="14"/>
      <c r="J67" s="14"/>
      <c r="K67" s="14"/>
      <c r="L67" s="14"/>
      <c r="M67" s="18" t="s">
        <v>96</v>
      </c>
      <c r="N67" s="30" t="s">
        <v>67</v>
      </c>
      <c r="O67" s="20"/>
      <c r="P67" s="14"/>
      <c r="Q67" s="21"/>
      <c r="R67" s="21"/>
      <c r="S67" s="40"/>
      <c r="T67" s="21"/>
      <c r="U67" s="40"/>
      <c r="V67" s="21"/>
      <c r="W67" s="40"/>
      <c r="X67" s="21"/>
      <c r="Y67" s="21"/>
      <c r="Z67" s="21"/>
      <c r="AA67" s="21"/>
      <c r="AB67" s="40"/>
      <c r="AC67" s="22">
        <f>+AF86</f>
        <v>410000000</v>
      </c>
      <c r="AD67" s="45">
        <f>+AC66-AD66</f>
        <v>0</v>
      </c>
      <c r="AE67" s="45">
        <v>48000000</v>
      </c>
      <c r="AF67" s="45">
        <f>AC67+AC66+AC77+AC78+AC19</f>
        <v>493553685</v>
      </c>
    </row>
    <row r="68" spans="1:32" x14ac:dyDescent="0.25">
      <c r="AC68" s="41">
        <f>SUM(AC60:AC67)</f>
        <v>488300000</v>
      </c>
      <c r="AD68" s="45">
        <f>+AD67/3</f>
        <v>0</v>
      </c>
    </row>
    <row r="69" spans="1:32" s="23" customFormat="1" ht="15" customHeight="1" x14ac:dyDescent="0.25">
      <c r="B69" s="5" t="s">
        <v>3</v>
      </c>
      <c r="C69" s="1" t="s">
        <v>39</v>
      </c>
      <c r="D69" s="25"/>
      <c r="E69" s="25"/>
      <c r="F69" s="25"/>
      <c r="G69" s="25"/>
      <c r="AD69" s="48"/>
      <c r="AF69" s="48"/>
    </row>
    <row r="70" spans="1:32" s="23" customFormat="1" ht="15.75" x14ac:dyDescent="0.25">
      <c r="B70" s="6"/>
      <c r="C70" s="1"/>
      <c r="D70" s="24"/>
      <c r="E70" s="26"/>
      <c r="F70" s="26"/>
      <c r="G70" s="25"/>
      <c r="AD70" s="48"/>
      <c r="AF70" s="48"/>
    </row>
    <row r="71" spans="1:32" s="23" customFormat="1" ht="15" customHeight="1" x14ac:dyDescent="0.25">
      <c r="B71" s="5" t="s">
        <v>4</v>
      </c>
      <c r="C71" s="1" t="s">
        <v>40</v>
      </c>
      <c r="D71" s="25"/>
      <c r="E71" s="25"/>
      <c r="F71" s="25"/>
      <c r="G71" s="25"/>
      <c r="AD71" s="48"/>
      <c r="AF71" s="48"/>
    </row>
    <row r="72" spans="1:32" s="23" customFormat="1" ht="15.75" x14ac:dyDescent="0.25">
      <c r="B72" s="6"/>
      <c r="C72" s="1"/>
      <c r="D72" s="24"/>
      <c r="E72" s="26"/>
      <c r="F72" s="26"/>
      <c r="G72" s="27"/>
      <c r="AD72" s="48"/>
      <c r="AF72" s="48"/>
    </row>
    <row r="73" spans="1:32" s="23" customFormat="1" ht="15.75" x14ac:dyDescent="0.25">
      <c r="B73" s="5" t="s">
        <v>5</v>
      </c>
      <c r="C73" s="1" t="s">
        <v>41</v>
      </c>
      <c r="D73" s="25"/>
      <c r="E73" s="25"/>
      <c r="F73" s="25"/>
      <c r="G73" s="25"/>
      <c r="AD73" s="48"/>
      <c r="AF73" s="48"/>
    </row>
    <row r="74" spans="1:32" ht="15.75" thickBot="1" x14ac:dyDescent="0.3"/>
    <row r="75" spans="1:32" ht="16.5" customHeight="1" thickTop="1" thickBot="1" x14ac:dyDescent="0.3">
      <c r="A75" s="7"/>
      <c r="B75" s="119" t="s">
        <v>6</v>
      </c>
      <c r="C75" s="130" t="s">
        <v>7</v>
      </c>
      <c r="D75" s="130" t="s">
        <v>8</v>
      </c>
      <c r="E75" s="130" t="s">
        <v>9</v>
      </c>
      <c r="F75" s="130" t="s">
        <v>11</v>
      </c>
      <c r="G75" s="121" t="s">
        <v>10</v>
      </c>
      <c r="H75" s="122"/>
      <c r="I75" s="122"/>
      <c r="J75" s="123"/>
      <c r="K75" s="130" t="s">
        <v>12</v>
      </c>
      <c r="L75" s="130" t="s">
        <v>13</v>
      </c>
      <c r="M75" s="130" t="s">
        <v>14</v>
      </c>
      <c r="N75" s="130" t="s">
        <v>15</v>
      </c>
      <c r="O75" s="119" t="s">
        <v>16</v>
      </c>
      <c r="P75" s="130" t="s">
        <v>17</v>
      </c>
      <c r="Q75" s="121" t="s">
        <v>18</v>
      </c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3"/>
      <c r="AC75" s="130" t="s">
        <v>19</v>
      </c>
    </row>
    <row r="76" spans="1:32" ht="23.25" thickTop="1" x14ac:dyDescent="0.25">
      <c r="A76" s="7"/>
      <c r="B76" s="137"/>
      <c r="C76" s="119"/>
      <c r="D76" s="119"/>
      <c r="E76" s="119"/>
      <c r="F76" s="119"/>
      <c r="G76" s="8" t="s">
        <v>20</v>
      </c>
      <c r="H76" s="8" t="s">
        <v>21</v>
      </c>
      <c r="I76" s="8" t="s">
        <v>22</v>
      </c>
      <c r="J76" s="8" t="s">
        <v>23</v>
      </c>
      <c r="K76" s="119"/>
      <c r="L76" s="119"/>
      <c r="M76" s="119"/>
      <c r="N76" s="119"/>
      <c r="O76" s="120"/>
      <c r="P76" s="119"/>
      <c r="Q76" s="9" t="s">
        <v>24</v>
      </c>
      <c r="R76" s="9" t="s">
        <v>25</v>
      </c>
      <c r="S76" s="9" t="s">
        <v>26</v>
      </c>
      <c r="T76" s="9" t="s">
        <v>27</v>
      </c>
      <c r="U76" s="9" t="s">
        <v>28</v>
      </c>
      <c r="V76" s="9" t="s">
        <v>29</v>
      </c>
      <c r="W76" s="9" t="s">
        <v>30</v>
      </c>
      <c r="X76" s="9" t="s">
        <v>31</v>
      </c>
      <c r="Y76" s="9" t="s">
        <v>32</v>
      </c>
      <c r="Z76" s="9" t="s">
        <v>33</v>
      </c>
      <c r="AA76" s="9" t="s">
        <v>34</v>
      </c>
      <c r="AB76" s="9" t="s">
        <v>35</v>
      </c>
      <c r="AC76" s="119"/>
    </row>
    <row r="77" spans="1:32" ht="51" x14ac:dyDescent="0.25">
      <c r="A77" s="1"/>
      <c r="B77" s="124" t="s">
        <v>42</v>
      </c>
      <c r="C77" s="124" t="s">
        <v>55</v>
      </c>
      <c r="D77" s="124" t="s">
        <v>77</v>
      </c>
      <c r="E77" s="127">
        <v>90</v>
      </c>
      <c r="F77" s="127">
        <v>160</v>
      </c>
      <c r="G77" s="124">
        <v>80</v>
      </c>
      <c r="H77" s="124">
        <v>0</v>
      </c>
      <c r="I77" s="124">
        <v>80</v>
      </c>
      <c r="J77" s="124">
        <v>0</v>
      </c>
      <c r="K77" s="124" t="s">
        <v>81</v>
      </c>
      <c r="L77" s="124" t="s">
        <v>92</v>
      </c>
      <c r="M77" s="10" t="s">
        <v>44</v>
      </c>
      <c r="N77" s="31" t="s">
        <v>56</v>
      </c>
      <c r="O77" s="12">
        <v>2</v>
      </c>
      <c r="P77" s="11"/>
      <c r="Q77" s="36"/>
      <c r="R77" s="12"/>
      <c r="S77" s="12"/>
      <c r="T77" s="36"/>
      <c r="U77" s="12"/>
      <c r="V77" s="12"/>
      <c r="W77" s="12"/>
      <c r="X77" s="36"/>
      <c r="Y77" s="38"/>
      <c r="Z77" s="12"/>
      <c r="AA77" s="12"/>
      <c r="AB77" s="12"/>
      <c r="AC77" s="13">
        <v>14800000</v>
      </c>
      <c r="AE77" s="45" t="e">
        <f>+[2]poa_general!#REF!</f>
        <v>#REF!</v>
      </c>
    </row>
    <row r="78" spans="1:32" ht="38.25" x14ac:dyDescent="0.25">
      <c r="A78" s="1"/>
      <c r="B78" s="125"/>
      <c r="C78" s="125"/>
      <c r="D78" s="125"/>
      <c r="E78" s="128"/>
      <c r="F78" s="128"/>
      <c r="G78" s="125"/>
      <c r="H78" s="125"/>
      <c r="I78" s="125"/>
      <c r="J78" s="125"/>
      <c r="K78" s="125"/>
      <c r="L78" s="125"/>
      <c r="M78" s="10" t="s">
        <v>84</v>
      </c>
      <c r="N78" s="31" t="s">
        <v>95</v>
      </c>
      <c r="O78" s="12">
        <v>2</v>
      </c>
      <c r="P78" s="11"/>
      <c r="Q78" s="36"/>
      <c r="R78" s="12"/>
      <c r="S78" s="12"/>
      <c r="T78" s="36"/>
      <c r="U78" s="12"/>
      <c r="V78" s="12"/>
      <c r="W78" s="12"/>
      <c r="X78" s="36"/>
      <c r="Y78" s="38"/>
      <c r="Z78" s="12"/>
      <c r="AA78" s="12"/>
      <c r="AB78" s="12"/>
      <c r="AC78" s="13">
        <v>13000000</v>
      </c>
      <c r="AD78" s="45">
        <f>+[2]poa_general!$E$113</f>
        <v>27799999.998</v>
      </c>
      <c r="AE78" s="46" t="e">
        <f>+AC78-AE77</f>
        <v>#REF!</v>
      </c>
      <c r="AF78" s="45">
        <f>+AF77/365</f>
        <v>0</v>
      </c>
    </row>
    <row r="79" spans="1:32" ht="33.75" customHeight="1" x14ac:dyDescent="0.25">
      <c r="A79" s="1"/>
      <c r="B79" s="125"/>
      <c r="C79" s="125"/>
      <c r="D79" s="125"/>
      <c r="E79" s="128"/>
      <c r="F79" s="128"/>
      <c r="G79" s="125"/>
      <c r="H79" s="125"/>
      <c r="I79" s="125"/>
      <c r="J79" s="125"/>
      <c r="K79" s="125"/>
      <c r="L79" s="125"/>
      <c r="M79" s="10"/>
      <c r="N79" s="11"/>
      <c r="O79" s="12"/>
      <c r="P79" s="14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3"/>
      <c r="AD79" s="45">
        <f>+AC77-AD78</f>
        <v>-12999999.998</v>
      </c>
      <c r="AE79" s="45" t="e">
        <f>+AE78/3</f>
        <v>#REF!</v>
      </c>
    </row>
    <row r="80" spans="1:32" ht="33.75" customHeight="1" x14ac:dyDescent="0.25">
      <c r="A80" s="1"/>
      <c r="B80" s="125"/>
      <c r="C80" s="125"/>
      <c r="D80" s="126"/>
      <c r="E80" s="129"/>
      <c r="F80" s="129"/>
      <c r="G80" s="126"/>
      <c r="H80" s="126"/>
      <c r="I80" s="126"/>
      <c r="J80" s="126"/>
      <c r="K80" s="126"/>
      <c r="L80" s="126"/>
      <c r="M80" s="10"/>
      <c r="N80" s="11"/>
      <c r="O80" s="12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3"/>
      <c r="AD80" s="45">
        <f>+AD79/900</f>
        <v>-14444.444442222222</v>
      </c>
    </row>
    <row r="81" spans="1:33" ht="33.75" customHeight="1" x14ac:dyDescent="0.25">
      <c r="A81" s="1"/>
      <c r="B81" s="126"/>
      <c r="C81" s="126"/>
      <c r="D81" s="15"/>
      <c r="E81" s="16"/>
      <c r="F81" s="16"/>
      <c r="G81" s="14"/>
      <c r="H81" s="14"/>
      <c r="I81" s="14"/>
      <c r="J81" s="14"/>
      <c r="K81" s="14"/>
      <c r="L81" s="14"/>
      <c r="M81" s="18"/>
      <c r="N81" s="19"/>
      <c r="O81" s="20"/>
      <c r="P81" s="14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2"/>
    </row>
    <row r="82" spans="1:33" x14ac:dyDescent="0.25">
      <c r="AC82" s="41">
        <f>SUM(AC77:AC78)</f>
        <v>27800000</v>
      </c>
    </row>
    <row r="84" spans="1:33" s="23" customFormat="1" ht="15" customHeight="1" x14ac:dyDescent="0.25">
      <c r="B84" s="5" t="s">
        <v>3</v>
      </c>
      <c r="C84" s="1" t="s">
        <v>39</v>
      </c>
      <c r="D84" s="25"/>
      <c r="E84" s="25"/>
      <c r="F84" s="25"/>
      <c r="G84" s="25"/>
      <c r="AC84" s="47">
        <f>+AC82+AC68+AC51+AC37+AC23</f>
        <v>593239200</v>
      </c>
      <c r="AD84" s="48"/>
      <c r="AE84" s="48">
        <v>593239200</v>
      </c>
      <c r="AF84" s="48">
        <v>305051190</v>
      </c>
      <c r="AG84" s="49">
        <f>+AE84+AF84</f>
        <v>898290390</v>
      </c>
    </row>
    <row r="85" spans="1:33" s="23" customFormat="1" ht="15.75" x14ac:dyDescent="0.25">
      <c r="B85" s="6"/>
      <c r="C85" s="1"/>
      <c r="D85" s="24"/>
      <c r="E85" s="26"/>
      <c r="F85" s="26"/>
      <c r="G85" s="25"/>
      <c r="AD85" s="48"/>
      <c r="AE85" s="47">
        <f>+AE84-AC111</f>
        <v>183239200</v>
      </c>
      <c r="AF85" s="48"/>
    </row>
    <row r="86" spans="1:33" s="23" customFormat="1" ht="15" customHeight="1" x14ac:dyDescent="0.25">
      <c r="B86" s="5" t="s">
        <v>4</v>
      </c>
      <c r="C86" s="1" t="s">
        <v>40</v>
      </c>
      <c r="D86" s="25"/>
      <c r="E86" s="25"/>
      <c r="F86" s="25"/>
      <c r="G86" s="25"/>
      <c r="AD86" s="48"/>
      <c r="AE86" s="47">
        <f>+AC84-AE85</f>
        <v>410000000</v>
      </c>
      <c r="AF86" s="48">
        <f>+AE84-AE85</f>
        <v>410000000</v>
      </c>
    </row>
    <row r="87" spans="1:33" s="23" customFormat="1" ht="15.75" x14ac:dyDescent="0.25">
      <c r="B87" s="6"/>
      <c r="C87" s="1"/>
      <c r="D87" s="24"/>
      <c r="E87" s="26"/>
      <c r="F87" s="26"/>
      <c r="G87" s="27"/>
      <c r="AD87" s="48"/>
      <c r="AF87" s="48"/>
      <c r="AG87" s="23">
        <v>898290390</v>
      </c>
    </row>
    <row r="88" spans="1:33" s="23" customFormat="1" ht="15.75" x14ac:dyDescent="0.25">
      <c r="B88" s="5" t="s">
        <v>5</v>
      </c>
      <c r="C88" s="1" t="s">
        <v>41</v>
      </c>
      <c r="D88" s="25"/>
      <c r="E88" s="25"/>
      <c r="F88" s="25"/>
      <c r="G88" s="25"/>
      <c r="AD88" s="48"/>
      <c r="AF88" s="48"/>
    </row>
    <row r="89" spans="1:33" ht="15.75" thickBot="1" x14ac:dyDescent="0.3"/>
    <row r="90" spans="1:33" ht="16.5" customHeight="1" thickTop="1" thickBot="1" x14ac:dyDescent="0.3">
      <c r="A90" s="7"/>
      <c r="B90" s="119" t="s">
        <v>6</v>
      </c>
      <c r="C90" s="130" t="s">
        <v>7</v>
      </c>
      <c r="D90" s="130" t="s">
        <v>8</v>
      </c>
      <c r="E90" s="130" t="s">
        <v>9</v>
      </c>
      <c r="F90" s="130" t="s">
        <v>11</v>
      </c>
      <c r="G90" s="121" t="s">
        <v>10</v>
      </c>
      <c r="H90" s="122"/>
      <c r="I90" s="122"/>
      <c r="J90" s="123"/>
      <c r="K90" s="130" t="s">
        <v>12</v>
      </c>
      <c r="L90" s="130" t="s">
        <v>13</v>
      </c>
      <c r="M90" s="130" t="s">
        <v>14</v>
      </c>
      <c r="N90" s="130" t="s">
        <v>15</v>
      </c>
      <c r="O90" s="119" t="s">
        <v>16</v>
      </c>
      <c r="P90" s="130" t="s">
        <v>17</v>
      </c>
      <c r="Q90" s="121" t="s">
        <v>18</v>
      </c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3"/>
      <c r="AC90" s="130" t="s">
        <v>19</v>
      </c>
    </row>
    <row r="91" spans="1:33" ht="23.25" thickTop="1" x14ac:dyDescent="0.25">
      <c r="A91" s="7"/>
      <c r="B91" s="137"/>
      <c r="C91" s="119"/>
      <c r="D91" s="119"/>
      <c r="E91" s="119"/>
      <c r="F91" s="119"/>
      <c r="G91" s="8" t="s">
        <v>20</v>
      </c>
      <c r="H91" s="8" t="s">
        <v>21</v>
      </c>
      <c r="I91" s="8" t="s">
        <v>22</v>
      </c>
      <c r="J91" s="8" t="s">
        <v>23</v>
      </c>
      <c r="K91" s="119"/>
      <c r="L91" s="119"/>
      <c r="M91" s="119"/>
      <c r="N91" s="119"/>
      <c r="O91" s="120"/>
      <c r="P91" s="119"/>
      <c r="Q91" s="9" t="s">
        <v>24</v>
      </c>
      <c r="R91" s="9" t="s">
        <v>25</v>
      </c>
      <c r="S91" s="9" t="s">
        <v>26</v>
      </c>
      <c r="T91" s="9" t="s">
        <v>27</v>
      </c>
      <c r="U91" s="9" t="s">
        <v>28</v>
      </c>
      <c r="V91" s="9" t="s">
        <v>29</v>
      </c>
      <c r="W91" s="9" t="s">
        <v>30</v>
      </c>
      <c r="X91" s="9" t="s">
        <v>31</v>
      </c>
      <c r="Y91" s="9" t="s">
        <v>32</v>
      </c>
      <c r="Z91" s="9" t="s">
        <v>33</v>
      </c>
      <c r="AA91" s="9" t="s">
        <v>34</v>
      </c>
      <c r="AB91" s="9" t="s">
        <v>35</v>
      </c>
      <c r="AC91" s="119"/>
    </row>
    <row r="92" spans="1:33" ht="33.75" customHeight="1" x14ac:dyDescent="0.25">
      <c r="A92" s="1"/>
      <c r="B92" s="124" t="s">
        <v>42</v>
      </c>
      <c r="C92" s="124" t="s">
        <v>57</v>
      </c>
      <c r="D92" s="131"/>
      <c r="E92" s="134"/>
      <c r="F92" s="134"/>
      <c r="G92" s="131"/>
      <c r="H92" s="131"/>
      <c r="I92" s="131"/>
      <c r="J92" s="131"/>
      <c r="K92" s="131"/>
      <c r="L92" s="131"/>
      <c r="M92" s="10" t="s">
        <v>44</v>
      </c>
      <c r="N92" s="31" t="s">
        <v>58</v>
      </c>
      <c r="O92" s="12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3"/>
    </row>
    <row r="93" spans="1:33" ht="38.25" x14ac:dyDescent="0.25">
      <c r="A93" s="1"/>
      <c r="B93" s="125"/>
      <c r="C93" s="125"/>
      <c r="D93" s="132"/>
      <c r="E93" s="135"/>
      <c r="F93" s="135"/>
      <c r="G93" s="132"/>
      <c r="H93" s="132"/>
      <c r="I93" s="132"/>
      <c r="J93" s="132"/>
      <c r="K93" s="132"/>
      <c r="L93" s="132"/>
      <c r="M93" s="10" t="s">
        <v>84</v>
      </c>
      <c r="N93" s="31" t="s">
        <v>59</v>
      </c>
      <c r="O93" s="12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3"/>
    </row>
    <row r="94" spans="1:33" ht="33.75" customHeight="1" x14ac:dyDescent="0.25">
      <c r="A94" s="1"/>
      <c r="B94" s="125"/>
      <c r="C94" s="125"/>
      <c r="D94" s="132"/>
      <c r="E94" s="135"/>
      <c r="F94" s="135"/>
      <c r="G94" s="132"/>
      <c r="H94" s="132"/>
      <c r="I94" s="132"/>
      <c r="J94" s="132"/>
      <c r="K94" s="132"/>
      <c r="L94" s="132"/>
      <c r="M94" s="10" t="s">
        <v>85</v>
      </c>
      <c r="N94" s="33" t="s">
        <v>66</v>
      </c>
      <c r="O94" s="12"/>
      <c r="P94" s="1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3"/>
    </row>
    <row r="95" spans="1:33" ht="25.5" x14ac:dyDescent="0.25">
      <c r="A95" s="1"/>
      <c r="B95" s="125"/>
      <c r="C95" s="125"/>
      <c r="D95" s="132"/>
      <c r="E95" s="135"/>
      <c r="F95" s="135"/>
      <c r="G95" s="132"/>
      <c r="H95" s="132"/>
      <c r="I95" s="132"/>
      <c r="J95" s="132"/>
      <c r="K95" s="132"/>
      <c r="L95" s="132"/>
      <c r="M95" s="10" t="s">
        <v>97</v>
      </c>
      <c r="N95" s="31" t="s">
        <v>60</v>
      </c>
      <c r="O95" s="12"/>
      <c r="P95" s="14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3"/>
    </row>
    <row r="96" spans="1:33" ht="33.75" customHeight="1" x14ac:dyDescent="0.25">
      <c r="A96" s="1"/>
      <c r="B96" s="125"/>
      <c r="C96" s="125"/>
      <c r="D96" s="132"/>
      <c r="E96" s="135"/>
      <c r="F96" s="135"/>
      <c r="G96" s="132"/>
      <c r="H96" s="132"/>
      <c r="I96" s="132"/>
      <c r="J96" s="132"/>
      <c r="K96" s="132"/>
      <c r="L96" s="132"/>
      <c r="M96" s="10" t="s">
        <v>98</v>
      </c>
      <c r="N96" s="31" t="s">
        <v>61</v>
      </c>
      <c r="O96" s="12"/>
      <c r="P96" s="14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3"/>
    </row>
    <row r="97" spans="1:32" ht="33.75" customHeight="1" x14ac:dyDescent="0.25">
      <c r="A97" s="1"/>
      <c r="B97" s="125"/>
      <c r="C97" s="125"/>
      <c r="D97" s="132"/>
      <c r="E97" s="135"/>
      <c r="F97" s="135"/>
      <c r="G97" s="132"/>
      <c r="H97" s="132"/>
      <c r="I97" s="132"/>
      <c r="J97" s="132"/>
      <c r="K97" s="132"/>
      <c r="L97" s="132"/>
      <c r="M97" s="10" t="s">
        <v>99</v>
      </c>
      <c r="N97" s="31" t="s">
        <v>62</v>
      </c>
      <c r="O97" s="12"/>
      <c r="P97" s="14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3"/>
    </row>
    <row r="98" spans="1:32" ht="38.25" x14ac:dyDescent="0.25">
      <c r="A98" s="1"/>
      <c r="B98" s="125"/>
      <c r="C98" s="125"/>
      <c r="D98" s="132"/>
      <c r="E98" s="135"/>
      <c r="F98" s="135"/>
      <c r="G98" s="132"/>
      <c r="H98" s="132"/>
      <c r="I98" s="132"/>
      <c r="J98" s="132"/>
      <c r="K98" s="132"/>
      <c r="L98" s="132"/>
      <c r="M98" s="10" t="s">
        <v>100</v>
      </c>
      <c r="N98" s="32" t="s">
        <v>63</v>
      </c>
      <c r="O98" s="12"/>
      <c r="P98" s="14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3"/>
    </row>
    <row r="99" spans="1:32" ht="33.75" customHeight="1" x14ac:dyDescent="0.25">
      <c r="A99" s="1"/>
      <c r="B99" s="125"/>
      <c r="C99" s="125"/>
      <c r="D99" s="133"/>
      <c r="E99" s="136"/>
      <c r="F99" s="136"/>
      <c r="G99" s="133"/>
      <c r="H99" s="133"/>
      <c r="I99" s="133"/>
      <c r="J99" s="133"/>
      <c r="K99" s="133"/>
      <c r="L99" s="133"/>
      <c r="M99" s="10" t="s">
        <v>96</v>
      </c>
      <c r="N99" s="31" t="s">
        <v>64</v>
      </c>
      <c r="O99" s="12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3"/>
    </row>
    <row r="100" spans="1:32" ht="33.75" customHeight="1" x14ac:dyDescent="0.25">
      <c r="A100" s="1"/>
      <c r="B100" s="126"/>
      <c r="C100" s="126"/>
      <c r="D100" s="15"/>
      <c r="E100" s="16"/>
      <c r="F100" s="16"/>
      <c r="G100" s="14"/>
      <c r="H100" s="14"/>
      <c r="I100" s="14"/>
      <c r="J100" s="14"/>
      <c r="K100" s="14"/>
      <c r="L100" s="14"/>
      <c r="M100" s="18"/>
      <c r="N100" s="19"/>
      <c r="O100" s="20"/>
      <c r="P100" s="14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2"/>
    </row>
    <row r="103" spans="1:32" s="23" customFormat="1" ht="15" customHeight="1" x14ac:dyDescent="0.25">
      <c r="B103" s="5" t="s">
        <v>3</v>
      </c>
      <c r="C103" s="1" t="s">
        <v>39</v>
      </c>
      <c r="D103" s="25"/>
      <c r="E103" s="25"/>
      <c r="F103" s="25"/>
      <c r="G103" s="25"/>
      <c r="AD103" s="48"/>
      <c r="AF103" s="48"/>
    </row>
    <row r="104" spans="1:32" s="23" customFormat="1" ht="15.75" x14ac:dyDescent="0.25">
      <c r="B104" s="6"/>
      <c r="C104" s="1"/>
      <c r="D104" s="24"/>
      <c r="E104" s="26"/>
      <c r="F104" s="26"/>
      <c r="G104" s="25"/>
      <c r="AD104" s="48"/>
      <c r="AF104" s="48"/>
    </row>
    <row r="105" spans="1:32" s="23" customFormat="1" ht="15" customHeight="1" x14ac:dyDescent="0.25">
      <c r="B105" s="5" t="s">
        <v>4</v>
      </c>
      <c r="C105" s="1" t="s">
        <v>40</v>
      </c>
      <c r="D105" s="25"/>
      <c r="E105" s="25"/>
      <c r="F105" s="25"/>
      <c r="G105" s="25"/>
      <c r="AD105" s="48"/>
      <c r="AF105" s="48"/>
    </row>
    <row r="106" spans="1:32" s="23" customFormat="1" ht="15.75" x14ac:dyDescent="0.25">
      <c r="B106" s="6"/>
      <c r="C106" s="1"/>
      <c r="D106" s="24"/>
      <c r="E106" s="26"/>
      <c r="F106" s="26"/>
      <c r="G106" s="27"/>
      <c r="AD106" s="48"/>
      <c r="AF106" s="48"/>
    </row>
    <row r="107" spans="1:32" s="23" customFormat="1" ht="15.75" x14ac:dyDescent="0.25">
      <c r="B107" s="5" t="s">
        <v>5</v>
      </c>
      <c r="C107" s="1" t="s">
        <v>41</v>
      </c>
      <c r="D107" s="25"/>
      <c r="E107" s="25"/>
      <c r="F107" s="25"/>
      <c r="G107" s="25"/>
      <c r="AD107" s="48"/>
      <c r="AF107" s="48"/>
    </row>
    <row r="108" spans="1:32" ht="15.75" thickBot="1" x14ac:dyDescent="0.3"/>
    <row r="109" spans="1:32" ht="16.5" customHeight="1" thickTop="1" thickBot="1" x14ac:dyDescent="0.3">
      <c r="A109" s="7"/>
      <c r="B109" s="119" t="s">
        <v>6</v>
      </c>
      <c r="C109" s="119" t="s">
        <v>7</v>
      </c>
      <c r="D109" s="119" t="s">
        <v>8</v>
      </c>
      <c r="E109" s="119" t="s">
        <v>9</v>
      </c>
      <c r="F109" s="119" t="s">
        <v>11</v>
      </c>
      <c r="G109" s="121" t="s">
        <v>10</v>
      </c>
      <c r="H109" s="122"/>
      <c r="I109" s="122"/>
      <c r="J109" s="123"/>
      <c r="K109" s="119" t="s">
        <v>12</v>
      </c>
      <c r="L109" s="119" t="s">
        <v>13</v>
      </c>
      <c r="M109" s="119" t="s">
        <v>14</v>
      </c>
      <c r="N109" s="119" t="s">
        <v>15</v>
      </c>
      <c r="O109" s="119" t="s">
        <v>16</v>
      </c>
      <c r="P109" s="119" t="s">
        <v>17</v>
      </c>
      <c r="Q109" s="121" t="s">
        <v>18</v>
      </c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3"/>
      <c r="AC109" s="119" t="s">
        <v>19</v>
      </c>
    </row>
    <row r="110" spans="1:32" ht="23.25" thickTop="1" x14ac:dyDescent="0.25">
      <c r="A110" s="7"/>
      <c r="B110" s="120"/>
      <c r="C110" s="120"/>
      <c r="D110" s="120"/>
      <c r="E110" s="120"/>
      <c r="F110" s="120"/>
      <c r="G110" s="8" t="s">
        <v>20</v>
      </c>
      <c r="H110" s="8" t="s">
        <v>21</v>
      </c>
      <c r="I110" s="8" t="s">
        <v>22</v>
      </c>
      <c r="J110" s="8" t="s">
        <v>23</v>
      </c>
      <c r="K110" s="120"/>
      <c r="L110" s="120"/>
      <c r="M110" s="120"/>
      <c r="N110" s="120"/>
      <c r="O110" s="120"/>
      <c r="P110" s="120"/>
      <c r="Q110" s="9" t="s">
        <v>24</v>
      </c>
      <c r="R110" s="9" t="s">
        <v>25</v>
      </c>
      <c r="S110" s="9" t="s">
        <v>26</v>
      </c>
      <c r="T110" s="9" t="s">
        <v>27</v>
      </c>
      <c r="U110" s="9" t="s">
        <v>28</v>
      </c>
      <c r="V110" s="9" t="s">
        <v>29</v>
      </c>
      <c r="W110" s="9" t="s">
        <v>30</v>
      </c>
      <c r="X110" s="9" t="s">
        <v>31</v>
      </c>
      <c r="Y110" s="9" t="s">
        <v>32</v>
      </c>
      <c r="Z110" s="9" t="s">
        <v>33</v>
      </c>
      <c r="AA110" s="9" t="s">
        <v>34</v>
      </c>
      <c r="AB110" s="9" t="s">
        <v>35</v>
      </c>
      <c r="AC110" s="120"/>
    </row>
    <row r="111" spans="1:32" ht="33.75" customHeight="1" x14ac:dyDescent="0.25">
      <c r="A111" s="1"/>
      <c r="B111" s="124" t="s">
        <v>42</v>
      </c>
      <c r="C111" s="124" t="s">
        <v>65</v>
      </c>
      <c r="D111" s="124" t="s">
        <v>76</v>
      </c>
      <c r="E111" s="127">
        <v>1400000</v>
      </c>
      <c r="F111" s="127"/>
      <c r="G111" s="124"/>
      <c r="H111" s="124"/>
      <c r="I111" s="124"/>
      <c r="J111" s="124"/>
      <c r="K111" s="124"/>
      <c r="L111" s="124"/>
      <c r="M111" s="10"/>
      <c r="N111" s="11"/>
      <c r="O111" s="12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16">
        <v>410000000</v>
      </c>
    </row>
    <row r="112" spans="1:32" ht="33.75" customHeight="1" x14ac:dyDescent="0.25">
      <c r="A112" s="1"/>
      <c r="B112" s="125"/>
      <c r="C112" s="125"/>
      <c r="D112" s="125"/>
      <c r="E112" s="128"/>
      <c r="F112" s="128"/>
      <c r="G112" s="125"/>
      <c r="H112" s="125"/>
      <c r="I112" s="125"/>
      <c r="J112" s="125"/>
      <c r="K112" s="125"/>
      <c r="L112" s="125"/>
      <c r="M112" s="10"/>
      <c r="N112" s="11"/>
      <c r="O112" s="12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17"/>
    </row>
    <row r="113" spans="1:29" ht="33.75" customHeight="1" x14ac:dyDescent="0.25">
      <c r="A113" s="1"/>
      <c r="B113" s="125"/>
      <c r="C113" s="125"/>
      <c r="D113" s="125"/>
      <c r="E113" s="128"/>
      <c r="F113" s="128"/>
      <c r="G113" s="125"/>
      <c r="H113" s="125"/>
      <c r="I113" s="125"/>
      <c r="J113" s="125"/>
      <c r="K113" s="125"/>
      <c r="L113" s="125"/>
      <c r="M113" s="10"/>
      <c r="N113" s="11"/>
      <c r="O113" s="12"/>
      <c r="P113" s="14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17"/>
    </row>
    <row r="114" spans="1:29" ht="33.75" customHeight="1" x14ac:dyDescent="0.25">
      <c r="A114" s="1"/>
      <c r="B114" s="125"/>
      <c r="C114" s="125"/>
      <c r="D114" s="126"/>
      <c r="E114" s="129"/>
      <c r="F114" s="129"/>
      <c r="G114" s="126"/>
      <c r="H114" s="126"/>
      <c r="I114" s="126"/>
      <c r="J114" s="126"/>
      <c r="K114" s="126"/>
      <c r="L114" s="126"/>
      <c r="M114" s="10"/>
      <c r="N114" s="11"/>
      <c r="O114" s="12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17"/>
    </row>
    <row r="115" spans="1:29" ht="33.75" customHeight="1" x14ac:dyDescent="0.25">
      <c r="A115" s="1"/>
      <c r="B115" s="126"/>
      <c r="C115" s="126"/>
      <c r="D115" s="15"/>
      <c r="E115" s="16"/>
      <c r="F115" s="16"/>
      <c r="G115" s="14"/>
      <c r="H115" s="14"/>
      <c r="I115" s="14"/>
      <c r="J115" s="14"/>
      <c r="K115" s="14"/>
      <c r="L115" s="14"/>
      <c r="M115" s="18"/>
      <c r="N115" s="19"/>
      <c r="O115" s="20"/>
      <c r="P115" s="14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118"/>
    </row>
    <row r="119" spans="1:29" ht="15.75" x14ac:dyDescent="0.25">
      <c r="B119" s="5" t="s">
        <v>3</v>
      </c>
      <c r="C119" s="1" t="s">
        <v>39</v>
      </c>
      <c r="D119" s="25"/>
      <c r="E119" s="25"/>
      <c r="F119" s="25"/>
      <c r="G119" s="25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ht="15.75" x14ac:dyDescent="0.25">
      <c r="B120" s="6"/>
      <c r="C120" s="1"/>
      <c r="D120" s="24"/>
      <c r="E120" s="26"/>
      <c r="F120" s="26"/>
      <c r="G120" s="25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ht="15.75" x14ac:dyDescent="0.25">
      <c r="B121" s="5" t="s">
        <v>4</v>
      </c>
      <c r="C121" s="1" t="s">
        <v>40</v>
      </c>
      <c r="D121" s="25"/>
      <c r="E121" s="25"/>
      <c r="F121" s="25"/>
      <c r="G121" s="25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ht="15.75" x14ac:dyDescent="0.25">
      <c r="B122" s="6"/>
      <c r="C122" s="1"/>
      <c r="D122" s="24"/>
      <c r="E122" s="26"/>
      <c r="F122" s="26"/>
      <c r="G122" s="27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ht="15.75" x14ac:dyDescent="0.25">
      <c r="B123" s="5" t="s">
        <v>5</v>
      </c>
      <c r="C123" s="1" t="s">
        <v>41</v>
      </c>
      <c r="D123" s="25"/>
      <c r="E123" s="25"/>
      <c r="F123" s="25"/>
      <c r="G123" s="25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ht="15.75" thickBot="1" x14ac:dyDescent="0.3"/>
    <row r="125" spans="1:29" ht="16.5" thickTop="1" thickBot="1" x14ac:dyDescent="0.3">
      <c r="B125" s="119" t="s">
        <v>6</v>
      </c>
      <c r="C125" s="119" t="s">
        <v>7</v>
      </c>
      <c r="D125" s="119" t="s">
        <v>8</v>
      </c>
      <c r="E125" s="119" t="s">
        <v>9</v>
      </c>
      <c r="F125" s="119" t="s">
        <v>11</v>
      </c>
      <c r="G125" s="121" t="s">
        <v>10</v>
      </c>
      <c r="H125" s="122"/>
      <c r="I125" s="122"/>
      <c r="J125" s="123"/>
      <c r="K125" s="119" t="s">
        <v>12</v>
      </c>
      <c r="L125" s="119" t="s">
        <v>13</v>
      </c>
      <c r="M125" s="119" t="s">
        <v>14</v>
      </c>
      <c r="N125" s="119" t="s">
        <v>15</v>
      </c>
      <c r="O125" s="119" t="s">
        <v>16</v>
      </c>
      <c r="P125" s="119" t="s">
        <v>17</v>
      </c>
      <c r="Q125" s="121" t="s">
        <v>18</v>
      </c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3"/>
      <c r="AC125" s="119" t="s">
        <v>19</v>
      </c>
    </row>
    <row r="126" spans="1:29" ht="23.25" thickTop="1" x14ac:dyDescent="0.25">
      <c r="B126" s="120"/>
      <c r="C126" s="120"/>
      <c r="D126" s="120"/>
      <c r="E126" s="120"/>
      <c r="F126" s="120"/>
      <c r="G126" s="8" t="s">
        <v>20</v>
      </c>
      <c r="H126" s="8" t="s">
        <v>21</v>
      </c>
      <c r="I126" s="8" t="s">
        <v>22</v>
      </c>
      <c r="J126" s="8" t="s">
        <v>23</v>
      </c>
      <c r="K126" s="120"/>
      <c r="L126" s="120"/>
      <c r="M126" s="120"/>
      <c r="N126" s="120"/>
      <c r="O126" s="120"/>
      <c r="P126" s="120"/>
      <c r="Q126" s="9" t="s">
        <v>24</v>
      </c>
      <c r="R126" s="9" t="s">
        <v>25</v>
      </c>
      <c r="S126" s="9" t="s">
        <v>26</v>
      </c>
      <c r="T126" s="9" t="s">
        <v>27</v>
      </c>
      <c r="U126" s="9" t="s">
        <v>28</v>
      </c>
      <c r="V126" s="9" t="s">
        <v>29</v>
      </c>
      <c r="W126" s="9" t="s">
        <v>30</v>
      </c>
      <c r="X126" s="9" t="s">
        <v>31</v>
      </c>
      <c r="Y126" s="9" t="s">
        <v>32</v>
      </c>
      <c r="Z126" s="9" t="s">
        <v>33</v>
      </c>
      <c r="AA126" s="9" t="s">
        <v>34</v>
      </c>
      <c r="AB126" s="9" t="s">
        <v>35</v>
      </c>
      <c r="AC126" s="120"/>
    </row>
    <row r="127" spans="1:29" x14ac:dyDescent="0.25">
      <c r="B127" s="124" t="s">
        <v>42</v>
      </c>
      <c r="C127" s="124" t="s">
        <v>70</v>
      </c>
      <c r="D127" s="124" t="s">
        <v>71</v>
      </c>
      <c r="E127" s="127">
        <v>1080</v>
      </c>
      <c r="F127" s="127">
        <v>4200</v>
      </c>
      <c r="G127" s="124"/>
      <c r="H127" s="124"/>
      <c r="I127" s="124"/>
      <c r="J127" s="124"/>
      <c r="K127" s="124"/>
      <c r="L127" s="124"/>
      <c r="M127" s="10"/>
      <c r="N127" s="11"/>
      <c r="O127" s="12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16">
        <v>200000000</v>
      </c>
    </row>
    <row r="128" spans="1:29" x14ac:dyDescent="0.25">
      <c r="B128" s="125"/>
      <c r="C128" s="125"/>
      <c r="D128" s="125"/>
      <c r="E128" s="128"/>
      <c r="F128" s="128"/>
      <c r="G128" s="125"/>
      <c r="H128" s="125"/>
      <c r="I128" s="125"/>
      <c r="J128" s="125"/>
      <c r="K128" s="125"/>
      <c r="L128" s="125"/>
      <c r="M128" s="10"/>
      <c r="N128" s="11"/>
      <c r="O128" s="12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17"/>
    </row>
    <row r="129" spans="2:29" x14ac:dyDescent="0.25">
      <c r="B129" s="125"/>
      <c r="C129" s="125"/>
      <c r="D129" s="125"/>
      <c r="E129" s="128"/>
      <c r="F129" s="128"/>
      <c r="G129" s="125"/>
      <c r="H129" s="125"/>
      <c r="I129" s="125"/>
      <c r="J129" s="125"/>
      <c r="K129" s="125"/>
      <c r="L129" s="125"/>
      <c r="M129" s="10"/>
      <c r="N129" s="11"/>
      <c r="O129" s="12"/>
      <c r="P129" s="14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17"/>
    </row>
    <row r="130" spans="2:29" x14ac:dyDescent="0.25">
      <c r="B130" s="125"/>
      <c r="C130" s="125"/>
      <c r="D130" s="126"/>
      <c r="E130" s="129"/>
      <c r="F130" s="129"/>
      <c r="G130" s="126"/>
      <c r="H130" s="126"/>
      <c r="I130" s="126"/>
      <c r="J130" s="126"/>
      <c r="K130" s="126"/>
      <c r="L130" s="126"/>
      <c r="M130" s="10"/>
      <c r="N130" s="11"/>
      <c r="O130" s="12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17"/>
    </row>
    <row r="131" spans="2:29" x14ac:dyDescent="0.25">
      <c r="B131" s="126"/>
      <c r="C131" s="126"/>
      <c r="D131" s="15"/>
      <c r="E131" s="16"/>
      <c r="F131" s="16"/>
      <c r="G131" s="14"/>
      <c r="H131" s="14"/>
      <c r="I131" s="14"/>
      <c r="J131" s="14"/>
      <c r="K131" s="14"/>
      <c r="L131" s="14"/>
      <c r="M131" s="18"/>
      <c r="N131" s="19"/>
      <c r="O131" s="20"/>
      <c r="P131" s="14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118"/>
    </row>
  </sheetData>
  <mergeCells count="204">
    <mergeCell ref="N125:N126"/>
    <mergeCell ref="O125:O126"/>
    <mergeCell ref="P125:P126"/>
    <mergeCell ref="Q125:AB125"/>
    <mergeCell ref="AC125:AC126"/>
    <mergeCell ref="B127:B131"/>
    <mergeCell ref="C127:C131"/>
    <mergeCell ref="D127:D130"/>
    <mergeCell ref="E127:E130"/>
    <mergeCell ref="F127:F130"/>
    <mergeCell ref="G127:G130"/>
    <mergeCell ref="H127:H130"/>
    <mergeCell ref="I127:I130"/>
    <mergeCell ref="J127:J130"/>
    <mergeCell ref="K127:K130"/>
    <mergeCell ref="L127:L130"/>
    <mergeCell ref="B125:B126"/>
    <mergeCell ref="C125:C126"/>
    <mergeCell ref="D125:D126"/>
    <mergeCell ref="E125:E126"/>
    <mergeCell ref="F125:F126"/>
    <mergeCell ref="G125:J125"/>
    <mergeCell ref="K125:K126"/>
    <mergeCell ref="L125:L126"/>
    <mergeCell ref="M125:M126"/>
    <mergeCell ref="B46:B50"/>
    <mergeCell ref="C46:C50"/>
    <mergeCell ref="D46:D49"/>
    <mergeCell ref="E46:E49"/>
    <mergeCell ref="F46:F49"/>
    <mergeCell ref="G46:G49"/>
    <mergeCell ref="H46:H49"/>
    <mergeCell ref="I46:I49"/>
    <mergeCell ref="J46:J49"/>
    <mergeCell ref="C58:C59"/>
    <mergeCell ref="D58:D59"/>
    <mergeCell ref="E58:E59"/>
    <mergeCell ref="F58:F59"/>
    <mergeCell ref="K46:K49"/>
    <mergeCell ref="L46:L49"/>
    <mergeCell ref="D75:D76"/>
    <mergeCell ref="E75:E76"/>
    <mergeCell ref="F75:F76"/>
    <mergeCell ref="E90:E91"/>
    <mergeCell ref="F90:F91"/>
    <mergeCell ref="F109:F110"/>
    <mergeCell ref="D90:D91"/>
    <mergeCell ref="D109:D110"/>
    <mergeCell ref="B44:B45"/>
    <mergeCell ref="C44:C45"/>
    <mergeCell ref="D44:D45"/>
    <mergeCell ref="E44:E45"/>
    <mergeCell ref="F44:F45"/>
    <mergeCell ref="O44:O45"/>
    <mergeCell ref="P44:P45"/>
    <mergeCell ref="Q44:AB44"/>
    <mergeCell ref="AC44:AC45"/>
    <mergeCell ref="G44:J44"/>
    <mergeCell ref="K44:K45"/>
    <mergeCell ref="L44:L45"/>
    <mergeCell ref="M44:M45"/>
    <mergeCell ref="N44:N45"/>
    <mergeCell ref="AC16:AC17"/>
    <mergeCell ref="B2:AB2"/>
    <mergeCell ref="B3:AB3"/>
    <mergeCell ref="B16:B17"/>
    <mergeCell ref="C16:C17"/>
    <mergeCell ref="D16:D17"/>
    <mergeCell ref="E16:E17"/>
    <mergeCell ref="G16:J16"/>
    <mergeCell ref="K16:K17"/>
    <mergeCell ref="L16:L17"/>
    <mergeCell ref="F16:F17"/>
    <mergeCell ref="M16:M17"/>
    <mergeCell ref="N16:N17"/>
    <mergeCell ref="O16:O17"/>
    <mergeCell ref="P16:P17"/>
    <mergeCell ref="Q16:AB16"/>
    <mergeCell ref="I18:I21"/>
    <mergeCell ref="J18:J21"/>
    <mergeCell ref="F30:F31"/>
    <mergeCell ref="K18:K21"/>
    <mergeCell ref="L18:L21"/>
    <mergeCell ref="B18:B22"/>
    <mergeCell ref="C18:C22"/>
    <mergeCell ref="D18:D21"/>
    <mergeCell ref="E18:E21"/>
    <mergeCell ref="G18:G21"/>
    <mergeCell ref="H18:H21"/>
    <mergeCell ref="F18:F21"/>
    <mergeCell ref="AC30:AC31"/>
    <mergeCell ref="B32:B36"/>
    <mergeCell ref="C32:C36"/>
    <mergeCell ref="D32:D35"/>
    <mergeCell ref="E32:E35"/>
    <mergeCell ref="G32:G35"/>
    <mergeCell ref="H32:H35"/>
    <mergeCell ref="I32:I35"/>
    <mergeCell ref="K30:K31"/>
    <mergeCell ref="L30:L31"/>
    <mergeCell ref="M30:M31"/>
    <mergeCell ref="N30:N31"/>
    <mergeCell ref="O30:O31"/>
    <mergeCell ref="B30:B31"/>
    <mergeCell ref="J32:J35"/>
    <mergeCell ref="C30:C31"/>
    <mergeCell ref="D30:D31"/>
    <mergeCell ref="E30:E31"/>
    <mergeCell ref="G30:J30"/>
    <mergeCell ref="K32:K35"/>
    <mergeCell ref="L32:L35"/>
    <mergeCell ref="P30:P31"/>
    <mergeCell ref="F32:F35"/>
    <mergeCell ref="Q30:AB30"/>
    <mergeCell ref="O58:O59"/>
    <mergeCell ref="P58:P59"/>
    <mergeCell ref="Q58:AB58"/>
    <mergeCell ref="AC58:AC59"/>
    <mergeCell ref="B60:B67"/>
    <mergeCell ref="C60:C67"/>
    <mergeCell ref="D60:D66"/>
    <mergeCell ref="E60:E66"/>
    <mergeCell ref="F60:F66"/>
    <mergeCell ref="G60:G66"/>
    <mergeCell ref="H60:H66"/>
    <mergeCell ref="I60:I66"/>
    <mergeCell ref="J60:J66"/>
    <mergeCell ref="K60:K66"/>
    <mergeCell ref="L60:L66"/>
    <mergeCell ref="G58:J58"/>
    <mergeCell ref="K58:K59"/>
    <mergeCell ref="L58:L59"/>
    <mergeCell ref="M58:M59"/>
    <mergeCell ref="N58:N59"/>
    <mergeCell ref="B58:B59"/>
    <mergeCell ref="O75:O76"/>
    <mergeCell ref="P75:P76"/>
    <mergeCell ref="Q75:AB75"/>
    <mergeCell ref="AC75:AC76"/>
    <mergeCell ref="B77:B81"/>
    <mergeCell ref="C77:C81"/>
    <mergeCell ref="D77:D80"/>
    <mergeCell ref="E77:E80"/>
    <mergeCell ref="F77:F80"/>
    <mergeCell ref="G77:G80"/>
    <mergeCell ref="H77:H80"/>
    <mergeCell ref="I77:I80"/>
    <mergeCell ref="J77:J80"/>
    <mergeCell ref="K77:K80"/>
    <mergeCell ref="L77:L80"/>
    <mergeCell ref="G75:J75"/>
    <mergeCell ref="K75:K76"/>
    <mergeCell ref="L75:L76"/>
    <mergeCell ref="M75:M76"/>
    <mergeCell ref="N75:N76"/>
    <mergeCell ref="B75:B76"/>
    <mergeCell ref="C75:C76"/>
    <mergeCell ref="E109:E110"/>
    <mergeCell ref="O90:O91"/>
    <mergeCell ref="P90:P91"/>
    <mergeCell ref="Q90:AB90"/>
    <mergeCell ref="AC90:AC91"/>
    <mergeCell ref="B92:B100"/>
    <mergeCell ref="C92:C100"/>
    <mergeCell ref="D92:D99"/>
    <mergeCell ref="E92:E99"/>
    <mergeCell ref="F92:F99"/>
    <mergeCell ref="G92:G99"/>
    <mergeCell ref="H92:H99"/>
    <mergeCell ref="I92:I99"/>
    <mergeCell ref="J92:J99"/>
    <mergeCell ref="K92:K99"/>
    <mergeCell ref="L92:L99"/>
    <mergeCell ref="G90:J90"/>
    <mergeCell ref="K90:K91"/>
    <mergeCell ref="L90:L91"/>
    <mergeCell ref="M90:M91"/>
    <mergeCell ref="N90:N91"/>
    <mergeCell ref="B90:B91"/>
    <mergeCell ref="C90:C91"/>
    <mergeCell ref="AC127:AC131"/>
    <mergeCell ref="AC111:AC115"/>
    <mergeCell ref="O109:O110"/>
    <mergeCell ref="P109:P110"/>
    <mergeCell ref="Q109:AB109"/>
    <mergeCell ref="AC109:AC110"/>
    <mergeCell ref="B111:B115"/>
    <mergeCell ref="C111:C115"/>
    <mergeCell ref="D111:D114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G109:J109"/>
    <mergeCell ref="K109:K110"/>
    <mergeCell ref="L109:L110"/>
    <mergeCell ref="M109:M110"/>
    <mergeCell ref="N109:N110"/>
    <mergeCell ref="B109:B110"/>
    <mergeCell ref="C109:C11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68"/>
  <sheetViews>
    <sheetView tabSelected="1" zoomScale="85" zoomScaleNormal="85" workbookViewId="0">
      <selection activeCell="AD22" sqref="AD22"/>
    </sheetView>
  </sheetViews>
  <sheetFormatPr baseColWidth="10" defaultColWidth="11.42578125" defaultRowHeight="15" x14ac:dyDescent="0.25"/>
  <cols>
    <col min="1" max="1" width="2.140625" customWidth="1"/>
    <col min="2" max="2" width="18.5703125" bestFit="1" customWidth="1"/>
    <col min="3" max="3" width="13.140625" customWidth="1"/>
    <col min="4" max="4" width="15" customWidth="1"/>
    <col min="5" max="5" width="8.85546875" customWidth="1"/>
    <col min="6" max="6" width="9.42578125" bestFit="1" customWidth="1"/>
    <col min="7" max="7" width="7.7109375" customWidth="1"/>
    <col min="8" max="10" width="7" customWidth="1"/>
    <col min="11" max="11" width="10.140625" customWidth="1"/>
    <col min="12" max="12" width="13.42578125" customWidth="1"/>
    <col min="13" max="13" width="4" customWidth="1"/>
    <col min="14" max="14" width="28.140625" customWidth="1"/>
    <col min="15" max="15" width="10" style="52" customWidth="1"/>
    <col min="16" max="16" width="18.7109375" customWidth="1"/>
    <col min="17" max="28" width="3.28515625" bestFit="1" customWidth="1"/>
    <col min="29" max="29" width="15.140625" style="45" bestFit="1" customWidth="1"/>
    <col min="30" max="30" width="15.140625" bestFit="1" customWidth="1"/>
    <col min="31" max="31" width="16.85546875" style="45" bestFit="1" customWidth="1"/>
    <col min="32" max="32" width="15.140625" bestFit="1" customWidth="1"/>
    <col min="35" max="35" width="16.85546875" bestFit="1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5"/>
    </row>
    <row r="3" spans="1:28" ht="18.75" x14ac:dyDescent="0.25">
      <c r="A3" s="1"/>
      <c r="B3" s="143" t="s">
        <v>113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4"/>
    </row>
    <row r="4" spans="1:28" ht="18.75" x14ac:dyDescent="0.25">
      <c r="A4" s="1"/>
      <c r="B4" s="145" t="s">
        <v>0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6"/>
    </row>
    <row r="5" spans="1:28" ht="18.75" x14ac:dyDescent="0.25">
      <c r="A5" s="1"/>
      <c r="B5" s="145" t="s">
        <v>101</v>
      </c>
      <c r="C5" s="142"/>
      <c r="D5" s="14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86"/>
    </row>
    <row r="6" spans="1:28" ht="15.75" x14ac:dyDescent="0.25">
      <c r="A6" s="1"/>
      <c r="B6" s="87" t="s">
        <v>1</v>
      </c>
      <c r="C6" s="1" t="s"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88"/>
    </row>
    <row r="7" spans="1:28" ht="15.75" x14ac:dyDescent="0.25">
      <c r="A7" s="1"/>
      <c r="B7" s="8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88"/>
    </row>
    <row r="8" spans="1:28" ht="15.75" x14ac:dyDescent="0.25">
      <c r="A8" s="1"/>
      <c r="B8" s="87" t="s">
        <v>2</v>
      </c>
      <c r="C8" s="1" t="s">
        <v>38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88"/>
    </row>
    <row r="9" spans="1:28" ht="15.75" x14ac:dyDescent="0.25">
      <c r="A9" s="1"/>
      <c r="B9" s="8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88"/>
    </row>
    <row r="10" spans="1:28" ht="15.75" x14ac:dyDescent="0.25">
      <c r="A10" s="1"/>
      <c r="B10" s="87" t="s">
        <v>3</v>
      </c>
      <c r="C10" s="1" t="s">
        <v>39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88"/>
    </row>
    <row r="11" spans="1:28" ht="19.5" customHeight="1" x14ac:dyDescent="0.25">
      <c r="A11" s="1"/>
      <c r="B11" s="8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88"/>
    </row>
    <row r="12" spans="1:28" ht="15.75" x14ac:dyDescent="0.25">
      <c r="A12" s="1"/>
      <c r="B12" s="87" t="s">
        <v>4</v>
      </c>
      <c r="C12" s="1" t="s">
        <v>40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88"/>
    </row>
    <row r="13" spans="1:28" ht="15.75" x14ac:dyDescent="0.25">
      <c r="A13" s="1"/>
      <c r="B13" s="8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88"/>
    </row>
    <row r="14" spans="1:28" ht="15" customHeight="1" x14ac:dyDescent="0.25">
      <c r="A14" s="1"/>
      <c r="B14" s="87" t="s">
        <v>5</v>
      </c>
      <c r="C14" s="1" t="s">
        <v>41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88"/>
    </row>
    <row r="15" spans="1:28" x14ac:dyDescent="0.25">
      <c r="A15" s="1"/>
      <c r="B15" s="9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6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88"/>
    </row>
    <row r="16" spans="1:28" x14ac:dyDescent="0.25">
      <c r="A16" s="1"/>
      <c r="B16" s="149"/>
      <c r="C16" s="150"/>
      <c r="D16" s="1"/>
      <c r="E16" s="1"/>
      <c r="F16" s="1"/>
      <c r="G16" s="1"/>
      <c r="H16" s="1"/>
      <c r="I16" s="1"/>
      <c r="J16" s="1"/>
      <c r="K16" s="1"/>
      <c r="L16" s="1"/>
      <c r="M16" s="1"/>
      <c r="O16" s="6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88"/>
    </row>
    <row r="17" spans="1:35" ht="26.25" x14ac:dyDescent="0.4">
      <c r="A17" s="1"/>
      <c r="B17" s="90"/>
      <c r="C17" s="1"/>
      <c r="D17" s="1"/>
      <c r="E17" s="1"/>
      <c r="F17" s="1"/>
      <c r="G17" s="1"/>
      <c r="H17" s="69"/>
      <c r="I17" s="69"/>
      <c r="J17" s="69"/>
      <c r="K17" s="69"/>
      <c r="L17" s="69"/>
      <c r="M17" s="1"/>
      <c r="O17" s="6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88"/>
    </row>
    <row r="18" spans="1:35" x14ac:dyDescent="0.25">
      <c r="A18" s="1"/>
      <c r="B18" s="9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6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88"/>
    </row>
    <row r="19" spans="1:35" ht="15.75" thickBot="1" x14ac:dyDescent="0.3">
      <c r="A19" s="1"/>
      <c r="B19" s="9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6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88"/>
    </row>
    <row r="20" spans="1:35" ht="16.5" customHeight="1" thickTop="1" thickBot="1" x14ac:dyDescent="0.3">
      <c r="A20" s="7"/>
      <c r="B20" s="147" t="s">
        <v>6</v>
      </c>
      <c r="C20" s="130" t="s">
        <v>7</v>
      </c>
      <c r="D20" s="130" t="s">
        <v>8</v>
      </c>
      <c r="E20" s="130" t="s">
        <v>9</v>
      </c>
      <c r="F20" s="130" t="s">
        <v>11</v>
      </c>
      <c r="G20" s="121" t="s">
        <v>10</v>
      </c>
      <c r="H20" s="122"/>
      <c r="I20" s="122"/>
      <c r="J20" s="123"/>
      <c r="K20" s="130" t="s">
        <v>12</v>
      </c>
      <c r="L20" s="130" t="s">
        <v>13</v>
      </c>
      <c r="M20" s="130" t="s">
        <v>14</v>
      </c>
      <c r="N20" s="130" t="s">
        <v>15</v>
      </c>
      <c r="O20" s="119" t="s">
        <v>16</v>
      </c>
      <c r="P20" s="130" t="s">
        <v>17</v>
      </c>
      <c r="Q20" s="121" t="s">
        <v>18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55"/>
    </row>
    <row r="21" spans="1:35" ht="23.25" thickTop="1" x14ac:dyDescent="0.25">
      <c r="A21" s="7"/>
      <c r="B21" s="148"/>
      <c r="C21" s="119"/>
      <c r="D21" s="119"/>
      <c r="E21" s="119"/>
      <c r="F21" s="119"/>
      <c r="G21" s="8" t="s">
        <v>20</v>
      </c>
      <c r="H21" s="8" t="s">
        <v>21</v>
      </c>
      <c r="I21" s="8" t="s">
        <v>22</v>
      </c>
      <c r="J21" s="8" t="s">
        <v>23</v>
      </c>
      <c r="K21" s="119"/>
      <c r="L21" s="119"/>
      <c r="M21" s="119"/>
      <c r="N21" s="119"/>
      <c r="O21" s="120"/>
      <c r="P21" s="119"/>
      <c r="Q21" s="9" t="s">
        <v>24</v>
      </c>
      <c r="R21" s="9" t="s">
        <v>25</v>
      </c>
      <c r="S21" s="9" t="s">
        <v>26</v>
      </c>
      <c r="T21" s="9" t="s">
        <v>27</v>
      </c>
      <c r="U21" s="9" t="s">
        <v>28</v>
      </c>
      <c r="V21" s="9" t="s">
        <v>29</v>
      </c>
      <c r="W21" s="9" t="s">
        <v>30</v>
      </c>
      <c r="X21" s="9" t="s">
        <v>31</v>
      </c>
      <c r="Y21" s="9" t="s">
        <v>32</v>
      </c>
      <c r="Z21" s="9" t="s">
        <v>33</v>
      </c>
      <c r="AA21" s="9" t="s">
        <v>34</v>
      </c>
      <c r="AB21" s="91" t="s">
        <v>35</v>
      </c>
    </row>
    <row r="22" spans="1:35" ht="79.5" customHeight="1" x14ac:dyDescent="0.25">
      <c r="A22" s="1"/>
      <c r="B22" s="151" t="s">
        <v>42</v>
      </c>
      <c r="C22" s="124" t="s">
        <v>43</v>
      </c>
      <c r="D22" s="53" t="s">
        <v>75</v>
      </c>
      <c r="E22" s="55">
        <v>497</v>
      </c>
      <c r="F22" s="54">
        <v>650</v>
      </c>
      <c r="G22" s="54">
        <v>150</v>
      </c>
      <c r="H22" s="54">
        <v>150</v>
      </c>
      <c r="I22" s="54">
        <v>100</v>
      </c>
      <c r="J22" s="54">
        <v>100</v>
      </c>
      <c r="K22" s="54" t="s">
        <v>81</v>
      </c>
      <c r="L22" s="54" t="s">
        <v>82</v>
      </c>
      <c r="M22" s="10" t="s">
        <v>44</v>
      </c>
      <c r="N22" s="31" t="s">
        <v>83</v>
      </c>
      <c r="O22" s="50">
        <v>500</v>
      </c>
      <c r="P22" s="11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92"/>
      <c r="AI22" s="45"/>
    </row>
    <row r="23" spans="1:35" ht="79.5" customHeight="1" x14ac:dyDescent="0.25">
      <c r="A23" s="1"/>
      <c r="B23" s="152"/>
      <c r="C23" s="125"/>
      <c r="D23" s="53" t="s">
        <v>122</v>
      </c>
      <c r="E23" s="55">
        <v>250</v>
      </c>
      <c r="F23" s="54">
        <v>500</v>
      </c>
      <c r="G23" s="54">
        <v>150</v>
      </c>
      <c r="H23" s="57">
        <v>150</v>
      </c>
      <c r="I23" s="57">
        <v>100</v>
      </c>
      <c r="J23" s="57">
        <v>100</v>
      </c>
      <c r="K23" s="54" t="s">
        <v>81</v>
      </c>
      <c r="L23" s="54" t="s">
        <v>82</v>
      </c>
      <c r="M23" s="10" t="s">
        <v>84</v>
      </c>
      <c r="N23" s="31" t="s">
        <v>121</v>
      </c>
      <c r="O23" s="50">
        <v>500</v>
      </c>
      <c r="P23" s="11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92"/>
      <c r="AI23" s="41"/>
    </row>
    <row r="24" spans="1:35" ht="79.5" customHeight="1" x14ac:dyDescent="0.25">
      <c r="A24" s="1"/>
      <c r="B24" s="152"/>
      <c r="C24" s="125"/>
      <c r="D24" s="53" t="s">
        <v>134</v>
      </c>
      <c r="E24" s="55">
        <v>5</v>
      </c>
      <c r="F24" s="54">
        <v>8</v>
      </c>
      <c r="G24" s="54"/>
      <c r="H24" s="57">
        <v>5</v>
      </c>
      <c r="I24" s="57"/>
      <c r="J24" s="57"/>
      <c r="K24" s="54" t="s">
        <v>81</v>
      </c>
      <c r="L24" s="54" t="s">
        <v>82</v>
      </c>
      <c r="M24" s="10" t="s">
        <v>85</v>
      </c>
      <c r="N24" s="31" t="s">
        <v>135</v>
      </c>
      <c r="O24" s="50">
        <v>5</v>
      </c>
      <c r="P24" s="11"/>
      <c r="Q24" s="12"/>
      <c r="R24" s="12"/>
      <c r="S24" s="63"/>
      <c r="T24" s="63"/>
      <c r="U24" s="63"/>
      <c r="V24" s="12"/>
      <c r="W24" s="12"/>
      <c r="X24" s="12"/>
      <c r="Y24" s="12"/>
      <c r="Z24" s="12"/>
      <c r="AA24" s="12"/>
      <c r="AB24" s="93"/>
      <c r="AI24" s="41"/>
    </row>
    <row r="25" spans="1:35" ht="66.75" customHeight="1" thickBot="1" x14ac:dyDescent="0.3">
      <c r="A25" s="1"/>
      <c r="B25" s="153"/>
      <c r="C25" s="154"/>
      <c r="D25" s="107" t="s">
        <v>105</v>
      </c>
      <c r="E25" s="108">
        <v>4</v>
      </c>
      <c r="F25" s="109">
        <v>6</v>
      </c>
      <c r="G25" s="107">
        <v>6</v>
      </c>
      <c r="H25" s="110">
        <v>0</v>
      </c>
      <c r="I25" s="110">
        <v>0</v>
      </c>
      <c r="J25" s="110">
        <v>0</v>
      </c>
      <c r="K25" s="107" t="s">
        <v>81</v>
      </c>
      <c r="L25" s="107" t="s">
        <v>82</v>
      </c>
      <c r="M25" s="111" t="s">
        <v>97</v>
      </c>
      <c r="N25" s="107" t="s">
        <v>123</v>
      </c>
      <c r="O25" s="112">
        <v>6</v>
      </c>
      <c r="P25" s="110"/>
      <c r="Q25" s="113"/>
      <c r="R25" s="113"/>
      <c r="S25" s="113"/>
      <c r="T25" s="114"/>
      <c r="U25" s="114"/>
      <c r="V25" s="114"/>
      <c r="W25" s="114"/>
      <c r="X25" s="114"/>
      <c r="Y25" s="114"/>
      <c r="Z25" s="114"/>
      <c r="AA25" s="114"/>
      <c r="AB25" s="115"/>
      <c r="AD25" s="46"/>
    </row>
    <row r="26" spans="1:35" x14ac:dyDescent="0.25">
      <c r="A26" s="1"/>
      <c r="B26" s="9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88"/>
    </row>
    <row r="27" spans="1:35" s="23" customFormat="1" ht="15" customHeight="1" x14ac:dyDescent="0.25">
      <c r="B27" s="87" t="s">
        <v>3</v>
      </c>
      <c r="C27" s="1" t="s">
        <v>39</v>
      </c>
      <c r="D27" s="1"/>
      <c r="E27" s="25"/>
      <c r="F27" s="25"/>
      <c r="G27" s="25"/>
      <c r="O27" s="51"/>
      <c r="AB27" s="96"/>
      <c r="AC27" s="48"/>
      <c r="AE27" s="48"/>
    </row>
    <row r="28" spans="1:35" s="23" customFormat="1" ht="15.75" x14ac:dyDescent="0.25">
      <c r="B28" s="89"/>
      <c r="C28" s="1"/>
      <c r="D28" s="1"/>
      <c r="E28" s="26"/>
      <c r="F28" s="26"/>
      <c r="G28" s="25"/>
      <c r="O28" s="51"/>
      <c r="AB28" s="96"/>
      <c r="AC28" s="48"/>
      <c r="AE28" s="48"/>
    </row>
    <row r="29" spans="1:35" s="23" customFormat="1" ht="15" customHeight="1" x14ac:dyDescent="0.25">
      <c r="B29" s="87" t="s">
        <v>4</v>
      </c>
      <c r="C29" s="1" t="s">
        <v>40</v>
      </c>
      <c r="D29" s="1"/>
      <c r="E29" s="25"/>
      <c r="F29" s="25"/>
      <c r="G29" s="25"/>
      <c r="O29" s="51"/>
      <c r="AB29" s="96"/>
      <c r="AC29" s="48"/>
      <c r="AE29" s="48"/>
    </row>
    <row r="30" spans="1:35" s="23" customFormat="1" ht="15.75" x14ac:dyDescent="0.25">
      <c r="B30" s="89"/>
      <c r="C30" s="1"/>
      <c r="D30" s="1"/>
      <c r="E30" s="26"/>
      <c r="F30" s="26"/>
      <c r="G30" s="27"/>
      <c r="O30" s="51"/>
      <c r="AB30" s="96"/>
      <c r="AC30" s="48"/>
      <c r="AE30" s="48"/>
    </row>
    <row r="31" spans="1:35" s="23" customFormat="1" ht="15.75" x14ac:dyDescent="0.25">
      <c r="B31" s="87" t="s">
        <v>5</v>
      </c>
      <c r="C31" s="1" t="s">
        <v>41</v>
      </c>
      <c r="D31" s="1"/>
      <c r="E31" s="25"/>
      <c r="F31" s="25"/>
      <c r="G31" s="25"/>
      <c r="O31" s="51"/>
      <c r="AB31" s="96"/>
      <c r="AC31" s="48"/>
      <c r="AE31" s="48"/>
    </row>
    <row r="32" spans="1:35" ht="15.75" thickBot="1" x14ac:dyDescent="0.3">
      <c r="B32" s="97"/>
      <c r="AB32" s="98"/>
    </row>
    <row r="33" spans="1:32" ht="16.5" customHeight="1" thickTop="1" thickBot="1" x14ac:dyDescent="0.3">
      <c r="A33" s="7"/>
      <c r="B33" s="147" t="s">
        <v>6</v>
      </c>
      <c r="C33" s="130" t="s">
        <v>7</v>
      </c>
      <c r="D33" s="130" t="s">
        <v>8</v>
      </c>
      <c r="E33" s="130" t="s">
        <v>9</v>
      </c>
      <c r="F33" s="130" t="s">
        <v>11</v>
      </c>
      <c r="G33" s="121" t="s">
        <v>10</v>
      </c>
      <c r="H33" s="122"/>
      <c r="I33" s="122"/>
      <c r="J33" s="123"/>
      <c r="K33" s="130" t="s">
        <v>12</v>
      </c>
      <c r="L33" s="130" t="s">
        <v>13</v>
      </c>
      <c r="M33" s="130" t="s">
        <v>14</v>
      </c>
      <c r="N33" s="130" t="s">
        <v>15</v>
      </c>
      <c r="O33" s="119" t="s">
        <v>16</v>
      </c>
      <c r="P33" s="130" t="s">
        <v>17</v>
      </c>
      <c r="Q33" s="121" t="s">
        <v>18</v>
      </c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55"/>
    </row>
    <row r="34" spans="1:32" ht="23.25" thickTop="1" x14ac:dyDescent="0.25">
      <c r="A34" s="7"/>
      <c r="B34" s="148"/>
      <c r="C34" s="119"/>
      <c r="D34" s="119"/>
      <c r="E34" s="119"/>
      <c r="F34" s="119"/>
      <c r="G34" s="8" t="s">
        <v>20</v>
      </c>
      <c r="H34" s="8" t="s">
        <v>21</v>
      </c>
      <c r="I34" s="8" t="s">
        <v>22</v>
      </c>
      <c r="J34" s="8" t="s">
        <v>23</v>
      </c>
      <c r="K34" s="119"/>
      <c r="L34" s="119"/>
      <c r="M34" s="119"/>
      <c r="N34" s="119"/>
      <c r="O34" s="120"/>
      <c r="P34" s="119"/>
      <c r="Q34" s="9" t="s">
        <v>24</v>
      </c>
      <c r="R34" s="9" t="s">
        <v>25</v>
      </c>
      <c r="S34" s="9" t="s">
        <v>26</v>
      </c>
      <c r="T34" s="9" t="s">
        <v>27</v>
      </c>
      <c r="U34" s="9" t="s">
        <v>28</v>
      </c>
      <c r="V34" s="9" t="s">
        <v>29</v>
      </c>
      <c r="W34" s="9" t="s">
        <v>30</v>
      </c>
      <c r="X34" s="9" t="s">
        <v>31</v>
      </c>
      <c r="Y34" s="9" t="s">
        <v>32</v>
      </c>
      <c r="Z34" s="9" t="s">
        <v>33</v>
      </c>
      <c r="AA34" s="9" t="s">
        <v>34</v>
      </c>
      <c r="AB34" s="91" t="s">
        <v>35</v>
      </c>
    </row>
    <row r="35" spans="1:32" ht="51" x14ac:dyDescent="0.25">
      <c r="A35" s="1"/>
      <c r="B35" s="151" t="s">
        <v>42</v>
      </c>
      <c r="C35" s="124" t="s">
        <v>45</v>
      </c>
      <c r="D35" s="157" t="s">
        <v>74</v>
      </c>
      <c r="E35" s="160">
        <v>3320</v>
      </c>
      <c r="F35" s="160">
        <v>4530</v>
      </c>
      <c r="G35" s="163">
        <v>2265</v>
      </c>
      <c r="H35" s="163">
        <v>2265</v>
      </c>
      <c r="I35" s="163">
        <v>4530</v>
      </c>
      <c r="J35" s="163">
        <v>0</v>
      </c>
      <c r="K35" s="163" t="s">
        <v>81</v>
      </c>
      <c r="L35" s="131" t="s">
        <v>86</v>
      </c>
      <c r="M35" s="10" t="s">
        <v>44</v>
      </c>
      <c r="N35" s="29" t="s">
        <v>88</v>
      </c>
      <c r="O35" s="50">
        <v>2</v>
      </c>
      <c r="P35" s="11"/>
      <c r="Q35" s="63"/>
      <c r="R35" s="63"/>
      <c r="S35" s="12"/>
      <c r="T35" s="12"/>
      <c r="U35" s="12"/>
      <c r="V35" s="12"/>
      <c r="W35" s="12"/>
      <c r="X35" s="12"/>
      <c r="Y35" s="63"/>
      <c r="Z35" s="63"/>
      <c r="AA35" s="12"/>
      <c r="AB35" s="93"/>
      <c r="AD35" s="45"/>
      <c r="AF35" s="45"/>
    </row>
    <row r="36" spans="1:32" ht="42" customHeight="1" x14ac:dyDescent="0.25">
      <c r="A36" s="1"/>
      <c r="B36" s="152"/>
      <c r="C36" s="125"/>
      <c r="D36" s="158"/>
      <c r="E36" s="161"/>
      <c r="F36" s="161"/>
      <c r="G36" s="164"/>
      <c r="H36" s="164"/>
      <c r="I36" s="164"/>
      <c r="J36" s="164"/>
      <c r="K36" s="164"/>
      <c r="L36" s="132"/>
      <c r="M36" s="10" t="s">
        <v>84</v>
      </c>
      <c r="N36" s="39" t="s">
        <v>89</v>
      </c>
      <c r="O36" s="50">
        <v>1</v>
      </c>
      <c r="P36" s="11"/>
      <c r="Q36" s="63"/>
      <c r="R36" s="63"/>
      <c r="S36" s="12"/>
      <c r="T36" s="12"/>
      <c r="U36" s="12"/>
      <c r="V36" s="12"/>
      <c r="W36" s="12"/>
      <c r="X36" s="12"/>
      <c r="Y36" s="12"/>
      <c r="Z36" s="12"/>
      <c r="AA36" s="12"/>
      <c r="AB36" s="93"/>
      <c r="AD36" s="45"/>
      <c r="AF36" s="45"/>
    </row>
    <row r="37" spans="1:32" ht="38.25" x14ac:dyDescent="0.25">
      <c r="A37" s="1"/>
      <c r="B37" s="156"/>
      <c r="C37" s="126"/>
      <c r="D37" s="159"/>
      <c r="E37" s="162"/>
      <c r="F37" s="162"/>
      <c r="G37" s="165"/>
      <c r="H37" s="165"/>
      <c r="I37" s="165"/>
      <c r="J37" s="165"/>
      <c r="K37" s="165"/>
      <c r="L37" s="133"/>
      <c r="M37" s="10" t="s">
        <v>85</v>
      </c>
      <c r="N37" s="29" t="s">
        <v>87</v>
      </c>
      <c r="O37" s="50">
        <v>2</v>
      </c>
      <c r="P37" s="14"/>
      <c r="Q37" s="63"/>
      <c r="R37" s="63"/>
      <c r="S37" s="12"/>
      <c r="T37" s="12"/>
      <c r="U37" s="12"/>
      <c r="V37" s="12"/>
      <c r="W37" s="12"/>
      <c r="X37" s="12"/>
      <c r="Y37" s="63"/>
      <c r="Z37" s="63"/>
      <c r="AA37" s="12"/>
      <c r="AB37" s="93"/>
      <c r="AD37" s="45"/>
      <c r="AF37" s="45"/>
    </row>
    <row r="38" spans="1:32" x14ac:dyDescent="0.25">
      <c r="A38" s="1"/>
      <c r="B38" s="99"/>
      <c r="C38" s="70"/>
      <c r="D38" s="70"/>
      <c r="E38" s="71"/>
      <c r="F38" s="71"/>
      <c r="G38" s="72"/>
      <c r="H38" s="72"/>
      <c r="I38" s="72"/>
      <c r="J38" s="72"/>
      <c r="K38" s="72"/>
      <c r="L38" s="72"/>
      <c r="M38" s="73"/>
      <c r="N38" s="74"/>
      <c r="O38" s="68"/>
      <c r="P38" s="75"/>
      <c r="Q38" s="1"/>
      <c r="R38" s="1"/>
      <c r="S38" s="1"/>
      <c r="T38" s="1"/>
      <c r="U38" s="1"/>
      <c r="V38" s="1"/>
      <c r="W38" s="1"/>
      <c r="X38" s="1"/>
      <c r="Y38" s="1"/>
      <c r="Z38" s="1"/>
      <c r="AA38" s="76"/>
      <c r="AB38" s="88"/>
      <c r="AD38" s="45"/>
      <c r="AF38" s="45"/>
    </row>
    <row r="39" spans="1:32" x14ac:dyDescent="0.25">
      <c r="B39" s="97"/>
      <c r="AB39" s="98"/>
    </row>
    <row r="40" spans="1:32" s="23" customFormat="1" ht="15" customHeight="1" x14ac:dyDescent="0.25">
      <c r="B40" s="87" t="s">
        <v>3</v>
      </c>
      <c r="C40" s="1" t="s">
        <v>39</v>
      </c>
      <c r="D40" s="25"/>
      <c r="E40" s="25"/>
      <c r="F40" s="25"/>
      <c r="G40" s="25"/>
      <c r="O40" s="51"/>
      <c r="AB40" s="96"/>
      <c r="AC40" s="48"/>
      <c r="AE40" s="48"/>
    </row>
    <row r="41" spans="1:32" s="23" customFormat="1" ht="15.75" x14ac:dyDescent="0.25">
      <c r="B41" s="89"/>
      <c r="C41" s="1"/>
      <c r="D41" s="24"/>
      <c r="E41" s="26"/>
      <c r="F41" s="26"/>
      <c r="G41" s="25"/>
      <c r="O41" s="51"/>
      <c r="AB41" s="96"/>
      <c r="AC41" s="48"/>
      <c r="AE41" s="48"/>
    </row>
    <row r="42" spans="1:32" s="23" customFormat="1" ht="15" customHeight="1" x14ac:dyDescent="0.25">
      <c r="B42" s="87" t="s">
        <v>4</v>
      </c>
      <c r="C42" s="1" t="s">
        <v>40</v>
      </c>
      <c r="D42" s="25"/>
      <c r="E42" s="25"/>
      <c r="F42" s="25"/>
      <c r="G42" s="25"/>
      <c r="O42" s="51"/>
      <c r="AB42" s="96"/>
      <c r="AC42" s="48"/>
      <c r="AE42" s="48"/>
    </row>
    <row r="43" spans="1:32" s="23" customFormat="1" ht="15.75" x14ac:dyDescent="0.25">
      <c r="B43" s="89"/>
      <c r="C43" s="1"/>
      <c r="D43" s="24"/>
      <c r="E43" s="26"/>
      <c r="F43" s="26"/>
      <c r="G43" s="27"/>
      <c r="O43" s="51"/>
      <c r="AB43" s="96"/>
      <c r="AC43" s="48"/>
      <c r="AE43" s="48"/>
    </row>
    <row r="44" spans="1:32" s="23" customFormat="1" ht="15.75" x14ac:dyDescent="0.25">
      <c r="B44" s="87" t="s">
        <v>5</v>
      </c>
      <c r="C44" s="1" t="s">
        <v>41</v>
      </c>
      <c r="D44" s="25"/>
      <c r="E44" s="25"/>
      <c r="F44" s="25"/>
      <c r="G44" s="25"/>
      <c r="O44" s="51"/>
      <c r="AB44" s="96"/>
      <c r="AC44" s="48"/>
      <c r="AE44" s="48"/>
    </row>
    <row r="45" spans="1:32" ht="15.75" thickBot="1" x14ac:dyDescent="0.3">
      <c r="B45" s="97"/>
      <c r="AB45" s="98"/>
    </row>
    <row r="46" spans="1:32" ht="16.5" customHeight="1" thickTop="1" thickBot="1" x14ac:dyDescent="0.3">
      <c r="A46" s="7"/>
      <c r="B46" s="147" t="s">
        <v>6</v>
      </c>
      <c r="C46" s="130" t="s">
        <v>7</v>
      </c>
      <c r="D46" s="130" t="s">
        <v>8</v>
      </c>
      <c r="E46" s="130" t="s">
        <v>9</v>
      </c>
      <c r="F46" s="130" t="s">
        <v>11</v>
      </c>
      <c r="G46" s="121" t="s">
        <v>10</v>
      </c>
      <c r="H46" s="122"/>
      <c r="I46" s="122"/>
      <c r="J46" s="123"/>
      <c r="K46" s="130" t="s">
        <v>12</v>
      </c>
      <c r="L46" s="130" t="s">
        <v>13</v>
      </c>
      <c r="M46" s="130" t="s">
        <v>14</v>
      </c>
      <c r="N46" s="130" t="s">
        <v>15</v>
      </c>
      <c r="O46" s="119" t="s">
        <v>16</v>
      </c>
      <c r="P46" s="130" t="s">
        <v>17</v>
      </c>
      <c r="Q46" s="121" t="s">
        <v>18</v>
      </c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55"/>
    </row>
    <row r="47" spans="1:32" ht="23.25" thickTop="1" x14ac:dyDescent="0.25">
      <c r="A47" s="7"/>
      <c r="B47" s="148"/>
      <c r="C47" s="119"/>
      <c r="D47" s="119"/>
      <c r="E47" s="119"/>
      <c r="F47" s="119"/>
      <c r="G47" s="8" t="s">
        <v>20</v>
      </c>
      <c r="H47" s="8" t="s">
        <v>21</v>
      </c>
      <c r="I47" s="8" t="s">
        <v>22</v>
      </c>
      <c r="J47" s="8" t="s">
        <v>23</v>
      </c>
      <c r="K47" s="119"/>
      <c r="L47" s="119"/>
      <c r="M47" s="119"/>
      <c r="N47" s="119"/>
      <c r="O47" s="120"/>
      <c r="P47" s="119"/>
      <c r="Q47" s="9" t="s">
        <v>24</v>
      </c>
      <c r="R47" s="9" t="s">
        <v>25</v>
      </c>
      <c r="S47" s="9" t="s">
        <v>26</v>
      </c>
      <c r="T47" s="9" t="s">
        <v>27</v>
      </c>
      <c r="U47" s="9" t="s">
        <v>28</v>
      </c>
      <c r="V47" s="9" t="s">
        <v>29</v>
      </c>
      <c r="W47" s="9" t="s">
        <v>30</v>
      </c>
      <c r="X47" s="9" t="s">
        <v>31</v>
      </c>
      <c r="Y47" s="9" t="s">
        <v>32</v>
      </c>
      <c r="Z47" s="9" t="s">
        <v>33</v>
      </c>
      <c r="AA47" s="9" t="s">
        <v>34</v>
      </c>
      <c r="AB47" s="91" t="s">
        <v>35</v>
      </c>
    </row>
    <row r="48" spans="1:32" ht="38.25" x14ac:dyDescent="0.25">
      <c r="A48" s="1"/>
      <c r="B48" s="151" t="s">
        <v>42</v>
      </c>
      <c r="C48" s="124" t="s">
        <v>46</v>
      </c>
      <c r="D48" s="124" t="s">
        <v>74</v>
      </c>
      <c r="E48" s="127">
        <v>3800</v>
      </c>
      <c r="F48" s="127">
        <v>4530</v>
      </c>
      <c r="G48" s="124">
        <v>600</v>
      </c>
      <c r="H48" s="124">
        <v>1130</v>
      </c>
      <c r="I48" s="124">
        <v>2800</v>
      </c>
      <c r="J48" s="124">
        <v>0</v>
      </c>
      <c r="K48" s="124" t="s">
        <v>94</v>
      </c>
      <c r="L48" s="124" t="s">
        <v>86</v>
      </c>
      <c r="M48" s="10" t="s">
        <v>44</v>
      </c>
      <c r="N48" s="14" t="s">
        <v>47</v>
      </c>
      <c r="O48" s="50">
        <v>1</v>
      </c>
      <c r="P48" s="11"/>
      <c r="Q48" s="12"/>
      <c r="R48" s="12"/>
      <c r="S48" s="12"/>
      <c r="T48" s="12"/>
      <c r="U48" s="12"/>
      <c r="V48" s="63"/>
      <c r="W48" s="12"/>
      <c r="X48" s="12"/>
      <c r="Y48" s="12"/>
      <c r="Z48" s="12"/>
      <c r="AA48" s="12"/>
      <c r="AB48" s="93"/>
      <c r="AF48" s="46"/>
    </row>
    <row r="49" spans="1:32" ht="38.25" x14ac:dyDescent="0.25">
      <c r="A49" s="1"/>
      <c r="B49" s="152"/>
      <c r="C49" s="125"/>
      <c r="D49" s="125"/>
      <c r="E49" s="128"/>
      <c r="F49" s="128"/>
      <c r="G49" s="125"/>
      <c r="H49" s="125"/>
      <c r="I49" s="125"/>
      <c r="J49" s="125"/>
      <c r="K49" s="125"/>
      <c r="L49" s="125"/>
      <c r="M49" s="10" t="s">
        <v>84</v>
      </c>
      <c r="N49" s="14" t="s">
        <v>126</v>
      </c>
      <c r="O49" s="50">
        <v>1</v>
      </c>
      <c r="P49" s="11"/>
      <c r="Q49" s="12"/>
      <c r="R49" s="12"/>
      <c r="S49" s="12"/>
      <c r="T49" s="63"/>
      <c r="U49" s="12"/>
      <c r="V49" s="12"/>
      <c r="W49" s="12"/>
      <c r="X49" s="12"/>
      <c r="Y49" s="12"/>
      <c r="Z49" s="12"/>
      <c r="AA49" s="12"/>
      <c r="AB49" s="93"/>
      <c r="AF49" s="46"/>
    </row>
    <row r="50" spans="1:32" ht="25.5" x14ac:dyDescent="0.25">
      <c r="A50" s="1"/>
      <c r="B50" s="152"/>
      <c r="C50" s="125"/>
      <c r="D50" s="125"/>
      <c r="E50" s="128"/>
      <c r="F50" s="128"/>
      <c r="G50" s="125"/>
      <c r="H50" s="125"/>
      <c r="I50" s="125"/>
      <c r="J50" s="125"/>
      <c r="K50" s="125"/>
      <c r="L50" s="125"/>
      <c r="M50" s="10" t="s">
        <v>85</v>
      </c>
      <c r="N50" s="14" t="s">
        <v>125</v>
      </c>
      <c r="O50" s="50">
        <v>1</v>
      </c>
      <c r="P50" s="11"/>
      <c r="Q50" s="12"/>
      <c r="R50" s="12"/>
      <c r="S50" s="12"/>
      <c r="T50" s="12"/>
      <c r="U50" s="63"/>
      <c r="V50" s="12"/>
      <c r="W50" s="12"/>
      <c r="X50" s="12"/>
      <c r="Y50" s="12"/>
      <c r="Z50" s="12"/>
      <c r="AA50" s="12"/>
      <c r="AB50" s="93"/>
    </row>
    <row r="51" spans="1:32" ht="25.5" x14ac:dyDescent="0.25">
      <c r="A51" s="1"/>
      <c r="B51" s="152"/>
      <c r="C51" s="125"/>
      <c r="D51" s="125"/>
      <c r="E51" s="128"/>
      <c r="F51" s="128"/>
      <c r="G51" s="125"/>
      <c r="H51" s="125"/>
      <c r="I51" s="125"/>
      <c r="J51" s="125"/>
      <c r="K51" s="125"/>
      <c r="L51" s="125"/>
      <c r="M51" s="10" t="s">
        <v>97</v>
      </c>
      <c r="N51" s="14" t="s">
        <v>90</v>
      </c>
      <c r="O51" s="50">
        <v>1</v>
      </c>
      <c r="P51" s="14"/>
      <c r="Q51" s="12"/>
      <c r="R51" s="12"/>
      <c r="S51" s="63"/>
      <c r="T51" s="12"/>
      <c r="U51" s="12"/>
      <c r="V51" s="12"/>
      <c r="W51" s="12"/>
      <c r="X51" s="12"/>
      <c r="Y51" s="12"/>
      <c r="Z51" s="12"/>
      <c r="AA51" s="12"/>
      <c r="AB51" s="93"/>
    </row>
    <row r="52" spans="1:32" x14ac:dyDescent="0.25">
      <c r="A52" s="1"/>
      <c r="B52" s="152"/>
      <c r="C52" s="125"/>
      <c r="D52" s="125"/>
      <c r="E52" s="128"/>
      <c r="F52" s="128"/>
      <c r="G52" s="125"/>
      <c r="H52" s="125"/>
      <c r="I52" s="125"/>
      <c r="J52" s="125"/>
      <c r="K52" s="125"/>
      <c r="L52" s="125"/>
      <c r="M52" s="10" t="s">
        <v>98</v>
      </c>
      <c r="N52" s="14" t="s">
        <v>124</v>
      </c>
      <c r="O52" s="50">
        <v>1</v>
      </c>
      <c r="P52" s="14"/>
      <c r="Q52" s="12"/>
      <c r="R52" s="12"/>
      <c r="S52" s="12"/>
      <c r="T52" s="63"/>
      <c r="U52" s="12"/>
      <c r="V52" s="12"/>
      <c r="W52" s="12"/>
      <c r="X52" s="12"/>
      <c r="Y52" s="12"/>
      <c r="Z52" s="12"/>
      <c r="AA52" s="12"/>
      <c r="AB52" s="93"/>
    </row>
    <row r="53" spans="1:32" ht="38.25" x14ac:dyDescent="0.25">
      <c r="A53" s="1"/>
      <c r="B53" s="152"/>
      <c r="C53" s="125"/>
      <c r="D53" s="125"/>
      <c r="E53" s="128"/>
      <c r="F53" s="128"/>
      <c r="G53" s="125"/>
      <c r="H53" s="125"/>
      <c r="I53" s="125"/>
      <c r="J53" s="125"/>
      <c r="K53" s="125"/>
      <c r="L53" s="125"/>
      <c r="M53" s="10" t="s">
        <v>99</v>
      </c>
      <c r="N53" s="14" t="s">
        <v>127</v>
      </c>
      <c r="O53" s="50">
        <v>1</v>
      </c>
      <c r="P53" s="14"/>
      <c r="Q53" s="12"/>
      <c r="R53" s="12"/>
      <c r="S53" s="12"/>
      <c r="T53" s="63"/>
      <c r="U53" s="12"/>
      <c r="V53" s="12"/>
      <c r="W53" s="12"/>
      <c r="X53" s="12"/>
      <c r="Y53" s="12"/>
      <c r="Z53" s="12"/>
      <c r="AA53" s="12"/>
      <c r="AB53" s="93"/>
    </row>
    <row r="54" spans="1:32" ht="63" customHeight="1" x14ac:dyDescent="0.25">
      <c r="A54" s="1"/>
      <c r="B54" s="156"/>
      <c r="C54" s="126"/>
      <c r="D54" s="126"/>
      <c r="E54" s="129"/>
      <c r="F54" s="129"/>
      <c r="G54" s="126"/>
      <c r="H54" s="126"/>
      <c r="I54" s="126"/>
      <c r="J54" s="126"/>
      <c r="K54" s="126"/>
      <c r="L54" s="126"/>
      <c r="M54" s="10" t="s">
        <v>100</v>
      </c>
      <c r="N54" s="14" t="s">
        <v>68</v>
      </c>
      <c r="O54" s="28">
        <v>5</v>
      </c>
      <c r="P54" s="11"/>
      <c r="Q54" s="63"/>
      <c r="R54" s="63" t="s">
        <v>136</v>
      </c>
      <c r="S54" s="63"/>
      <c r="T54" s="63"/>
      <c r="U54" s="63"/>
      <c r="V54" s="63"/>
      <c r="W54" s="63"/>
      <c r="X54" s="63"/>
      <c r="Y54" s="63"/>
      <c r="Z54" s="63"/>
      <c r="AA54" s="63"/>
      <c r="AB54" s="92"/>
      <c r="AD54" s="45"/>
    </row>
    <row r="55" spans="1:32" x14ac:dyDescent="0.25">
      <c r="B55" s="97"/>
      <c r="D55" s="25"/>
      <c r="E55" s="25"/>
      <c r="F55" s="25"/>
      <c r="G55" s="25"/>
      <c r="H55" s="23"/>
      <c r="I55" s="23"/>
      <c r="J55" s="77"/>
      <c r="K55" s="23"/>
      <c r="L55" s="23"/>
      <c r="M55" s="23"/>
      <c r="N55" s="23"/>
      <c r="O55" s="51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96"/>
    </row>
    <row r="56" spans="1:32" s="23" customFormat="1" ht="15" customHeight="1" x14ac:dyDescent="0.25">
      <c r="B56" s="87" t="s">
        <v>3</v>
      </c>
      <c r="C56" s="1" t="s">
        <v>39</v>
      </c>
      <c r="D56" s="24"/>
      <c r="E56" s="26"/>
      <c r="F56" s="26"/>
      <c r="G56" s="25"/>
      <c r="O56" s="51"/>
      <c r="AB56" s="96"/>
      <c r="AC56" s="48"/>
      <c r="AE56" s="48"/>
    </row>
    <row r="57" spans="1:32" s="23" customFormat="1" ht="15.75" x14ac:dyDescent="0.25">
      <c r="B57" s="89"/>
      <c r="C57" s="1"/>
      <c r="D57" s="25"/>
      <c r="E57" s="25"/>
      <c r="F57" s="25"/>
      <c r="G57" s="25"/>
      <c r="O57" s="51"/>
      <c r="AB57" s="96"/>
      <c r="AC57" s="48"/>
      <c r="AE57" s="48"/>
    </row>
    <row r="58" spans="1:32" s="23" customFormat="1" ht="15" customHeight="1" x14ac:dyDescent="0.25">
      <c r="B58" s="87" t="s">
        <v>4</v>
      </c>
      <c r="C58" s="1" t="s">
        <v>40</v>
      </c>
      <c r="D58" s="24"/>
      <c r="E58" s="26"/>
      <c r="F58" s="26"/>
      <c r="G58" s="27"/>
      <c r="O58" s="51"/>
      <c r="AB58" s="96"/>
      <c r="AC58" s="48"/>
      <c r="AE58" s="48"/>
    </row>
    <row r="59" spans="1:32" s="23" customFormat="1" ht="15.75" x14ac:dyDescent="0.25">
      <c r="B59" s="89"/>
      <c r="C59" s="1"/>
      <c r="D59" s="25"/>
      <c r="E59" s="25"/>
      <c r="F59" s="25"/>
      <c r="G59" s="25"/>
      <c r="O59" s="51"/>
      <c r="AB59" s="96"/>
      <c r="AC59" s="48"/>
      <c r="AE59" s="48"/>
    </row>
    <row r="60" spans="1:32" s="23" customFormat="1" ht="16.5" thickBot="1" x14ac:dyDescent="0.3">
      <c r="B60" s="87" t="s">
        <v>5</v>
      </c>
      <c r="C60" s="1" t="s">
        <v>41</v>
      </c>
      <c r="D60"/>
      <c r="E60"/>
      <c r="F60"/>
      <c r="G60"/>
      <c r="H60"/>
      <c r="I60"/>
      <c r="J60"/>
      <c r="K60"/>
      <c r="L60"/>
      <c r="M60"/>
      <c r="N60"/>
      <c r="O60" s="52"/>
      <c r="P60"/>
      <c r="Q60"/>
      <c r="R60"/>
      <c r="S60"/>
      <c r="T60"/>
      <c r="U60"/>
      <c r="V60"/>
      <c r="W60"/>
      <c r="X60"/>
      <c r="Y60"/>
      <c r="Z60"/>
      <c r="AA60"/>
      <c r="AB60" s="98"/>
      <c r="AC60" s="48"/>
      <c r="AE60" s="48"/>
    </row>
    <row r="61" spans="1:32" ht="16.5" thickTop="1" thickBot="1" x14ac:dyDescent="0.3">
      <c r="B61" s="147" t="s">
        <v>6</v>
      </c>
      <c r="C61" s="130" t="s">
        <v>7</v>
      </c>
      <c r="D61" s="130" t="s">
        <v>8</v>
      </c>
      <c r="E61" s="130" t="s">
        <v>9</v>
      </c>
      <c r="F61" s="130" t="s">
        <v>11</v>
      </c>
      <c r="G61" s="121" t="s">
        <v>10</v>
      </c>
      <c r="H61" s="122"/>
      <c r="I61" s="122"/>
      <c r="J61" s="123"/>
      <c r="K61" s="130" t="s">
        <v>12</v>
      </c>
      <c r="L61" s="130" t="s">
        <v>13</v>
      </c>
      <c r="M61" s="130" t="s">
        <v>14</v>
      </c>
      <c r="N61" s="130" t="s">
        <v>15</v>
      </c>
      <c r="O61" s="119" t="s">
        <v>16</v>
      </c>
      <c r="P61" s="130" t="s">
        <v>17</v>
      </c>
      <c r="Q61" s="121" t="s">
        <v>18</v>
      </c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55"/>
      <c r="AD61" s="45"/>
    </row>
    <row r="62" spans="1:32" ht="23.25" customHeight="1" thickTop="1" x14ac:dyDescent="0.25">
      <c r="A62" s="7"/>
      <c r="B62" s="148"/>
      <c r="C62" s="119"/>
      <c r="D62" s="119"/>
      <c r="E62" s="119"/>
      <c r="F62" s="119"/>
      <c r="G62" s="8" t="s">
        <v>20</v>
      </c>
      <c r="H62" s="8" t="s">
        <v>21</v>
      </c>
      <c r="I62" s="8" t="s">
        <v>22</v>
      </c>
      <c r="J62" s="8" t="s">
        <v>23</v>
      </c>
      <c r="K62" s="119"/>
      <c r="L62" s="119"/>
      <c r="M62" s="119"/>
      <c r="N62" s="119"/>
      <c r="O62" s="120"/>
      <c r="P62" s="119"/>
      <c r="Q62" s="9" t="s">
        <v>24</v>
      </c>
      <c r="R62" s="9" t="s">
        <v>25</v>
      </c>
      <c r="S62" s="9" t="s">
        <v>26</v>
      </c>
      <c r="T62" s="9" t="s">
        <v>27</v>
      </c>
      <c r="U62" s="9" t="s">
        <v>28</v>
      </c>
      <c r="V62" s="9" t="s">
        <v>29</v>
      </c>
      <c r="W62" s="9" t="s">
        <v>30</v>
      </c>
      <c r="X62" s="9" t="s">
        <v>31</v>
      </c>
      <c r="Y62" s="9" t="s">
        <v>32</v>
      </c>
      <c r="Z62" s="9" t="s">
        <v>33</v>
      </c>
      <c r="AA62" s="9" t="s">
        <v>34</v>
      </c>
      <c r="AB62" s="91" t="s">
        <v>35</v>
      </c>
    </row>
    <row r="63" spans="1:32" ht="25.5" customHeight="1" x14ac:dyDescent="0.25">
      <c r="A63" s="7"/>
      <c r="B63" s="151" t="s">
        <v>42</v>
      </c>
      <c r="C63" s="124" t="s">
        <v>73</v>
      </c>
      <c r="D63" s="124" t="s">
        <v>72</v>
      </c>
      <c r="E63" s="134">
        <v>1100000</v>
      </c>
      <c r="F63" s="134">
        <v>750000</v>
      </c>
      <c r="G63" s="131">
        <v>110000</v>
      </c>
      <c r="H63" s="131">
        <v>300000</v>
      </c>
      <c r="I63" s="131">
        <v>80000</v>
      </c>
      <c r="J63" s="131">
        <v>260000</v>
      </c>
      <c r="K63" s="131" t="s">
        <v>81</v>
      </c>
      <c r="L63" s="131" t="s">
        <v>92</v>
      </c>
      <c r="M63" s="42" t="s">
        <v>44</v>
      </c>
      <c r="N63" s="78" t="s">
        <v>117</v>
      </c>
      <c r="O63" s="50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63"/>
      <c r="AA63" s="63"/>
      <c r="AB63" s="92"/>
    </row>
    <row r="64" spans="1:32" ht="33.75" customHeight="1" x14ac:dyDescent="0.25">
      <c r="A64" s="1"/>
      <c r="B64" s="152"/>
      <c r="C64" s="125"/>
      <c r="D64" s="125"/>
      <c r="E64" s="135"/>
      <c r="F64" s="135"/>
      <c r="G64" s="132"/>
      <c r="H64" s="132"/>
      <c r="I64" s="132"/>
      <c r="J64" s="132"/>
      <c r="K64" s="132"/>
      <c r="L64" s="132"/>
      <c r="M64" s="42" t="s">
        <v>84</v>
      </c>
      <c r="N64" s="14" t="s">
        <v>109</v>
      </c>
      <c r="O64" s="50"/>
      <c r="P64" s="11"/>
      <c r="Q64" s="12"/>
      <c r="R64" s="12"/>
      <c r="S64" s="12"/>
      <c r="T64" s="12"/>
      <c r="U64" s="12"/>
      <c r="V64" s="12"/>
      <c r="W64" s="12"/>
      <c r="X64" s="12"/>
      <c r="Y64" s="63"/>
      <c r="Z64" s="12"/>
      <c r="AA64" s="12"/>
      <c r="AB64" s="93"/>
    </row>
    <row r="65" spans="1:32" ht="33.75" customHeight="1" x14ac:dyDescent="0.25">
      <c r="A65" s="1"/>
      <c r="B65" s="152"/>
      <c r="C65" s="125"/>
      <c r="D65" s="125"/>
      <c r="E65" s="135"/>
      <c r="F65" s="135"/>
      <c r="G65" s="132"/>
      <c r="H65" s="132"/>
      <c r="I65" s="132"/>
      <c r="J65" s="132"/>
      <c r="K65" s="132"/>
      <c r="L65" s="132"/>
      <c r="M65" s="42" t="s">
        <v>85</v>
      </c>
      <c r="N65" s="14" t="s">
        <v>114</v>
      </c>
      <c r="O65" s="50"/>
      <c r="P65" s="14"/>
      <c r="Q65" s="12"/>
      <c r="R65" s="12"/>
      <c r="S65" s="12"/>
      <c r="T65" s="12"/>
      <c r="U65" s="12"/>
      <c r="V65" s="12"/>
      <c r="W65" s="12"/>
      <c r="X65" s="12"/>
      <c r="Y65" s="12"/>
      <c r="Z65" s="63"/>
      <c r="AA65" s="63"/>
      <c r="AB65" s="92"/>
    </row>
    <row r="66" spans="1:32" ht="38.25" customHeight="1" x14ac:dyDescent="0.25">
      <c r="A66" s="1"/>
      <c r="B66" s="152"/>
      <c r="C66" s="125"/>
      <c r="D66" s="125"/>
      <c r="E66" s="135"/>
      <c r="F66" s="135"/>
      <c r="G66" s="132"/>
      <c r="H66" s="132"/>
      <c r="I66" s="132"/>
      <c r="J66" s="132"/>
      <c r="K66" s="132"/>
      <c r="L66" s="132"/>
      <c r="M66" s="42" t="s">
        <v>97</v>
      </c>
      <c r="N66" s="31" t="s">
        <v>137</v>
      </c>
      <c r="O66" s="50"/>
      <c r="P66" s="14"/>
      <c r="Q66" s="12"/>
      <c r="R66" s="12"/>
      <c r="S66" s="63"/>
      <c r="T66" s="63"/>
      <c r="U66" s="63"/>
      <c r="V66" s="63"/>
      <c r="W66" s="63"/>
      <c r="X66" s="63"/>
      <c r="Y66" s="63"/>
      <c r="Z66" s="63"/>
      <c r="AA66" s="63"/>
      <c r="AB66" s="92"/>
      <c r="AD66" s="45" t="s">
        <v>136</v>
      </c>
    </row>
    <row r="67" spans="1:32" ht="33.75" customHeight="1" x14ac:dyDescent="0.25">
      <c r="A67" s="1"/>
      <c r="B67" s="152"/>
      <c r="C67" s="125"/>
      <c r="D67" s="125"/>
      <c r="E67" s="135"/>
      <c r="F67" s="135"/>
      <c r="G67" s="132"/>
      <c r="H67" s="132"/>
      <c r="I67" s="132"/>
      <c r="J67" s="132"/>
      <c r="K67" s="132"/>
      <c r="L67" s="132"/>
      <c r="M67" s="42" t="s">
        <v>98</v>
      </c>
      <c r="N67" s="31" t="s">
        <v>102</v>
      </c>
      <c r="O67" s="50"/>
      <c r="P67" s="14"/>
      <c r="Q67" s="12"/>
      <c r="R67" s="12"/>
      <c r="S67" s="12"/>
      <c r="T67" s="12"/>
      <c r="U67" s="12"/>
      <c r="V67" s="12"/>
      <c r="W67" s="63"/>
      <c r="X67" s="63"/>
      <c r="Y67" s="12"/>
      <c r="Z67" s="12"/>
      <c r="AA67" s="12"/>
      <c r="AB67" s="93"/>
    </row>
    <row r="68" spans="1:32" ht="47.25" customHeight="1" x14ac:dyDescent="0.25">
      <c r="A68" s="1"/>
      <c r="B68" s="152"/>
      <c r="C68" s="125"/>
      <c r="D68" s="125"/>
      <c r="E68" s="135"/>
      <c r="F68" s="135"/>
      <c r="G68" s="132"/>
      <c r="H68" s="132"/>
      <c r="I68" s="132"/>
      <c r="J68" s="132"/>
      <c r="K68" s="132"/>
      <c r="L68" s="132"/>
      <c r="M68" s="42" t="s">
        <v>99</v>
      </c>
      <c r="N68" s="31" t="s">
        <v>115</v>
      </c>
      <c r="O68" s="50"/>
      <c r="P68" s="14"/>
      <c r="Q68" s="12"/>
      <c r="R68" s="12"/>
      <c r="S68" s="12"/>
      <c r="T68" s="63"/>
      <c r="U68" s="12"/>
      <c r="V68" s="12"/>
      <c r="W68" s="12"/>
      <c r="X68" s="12"/>
      <c r="Y68" s="12"/>
      <c r="Z68" s="12"/>
      <c r="AA68" s="12"/>
      <c r="AB68" s="93"/>
      <c r="AD68" s="45"/>
    </row>
    <row r="69" spans="1:32" ht="25.5" x14ac:dyDescent="0.25">
      <c r="A69" s="1"/>
      <c r="B69" s="152"/>
      <c r="C69" s="125"/>
      <c r="D69" s="125"/>
      <c r="E69" s="135"/>
      <c r="F69" s="135"/>
      <c r="G69" s="132"/>
      <c r="H69" s="132"/>
      <c r="I69" s="132"/>
      <c r="J69" s="132"/>
      <c r="K69" s="132"/>
      <c r="L69" s="132"/>
      <c r="M69" s="42" t="s">
        <v>100</v>
      </c>
      <c r="N69" s="31" t="s">
        <v>106</v>
      </c>
      <c r="O69" s="50"/>
      <c r="P69" s="11"/>
      <c r="Q69" s="12"/>
      <c r="R69" s="12"/>
      <c r="S69" s="12"/>
      <c r="T69" s="12"/>
      <c r="U69" s="63"/>
      <c r="V69" s="12"/>
      <c r="W69" s="12"/>
      <c r="X69" s="12"/>
      <c r="Y69" s="12"/>
      <c r="Z69" s="12"/>
      <c r="AA69" s="12"/>
      <c r="AB69" s="93"/>
      <c r="AF69" s="59"/>
    </row>
    <row r="70" spans="1:32" ht="25.5" x14ac:dyDescent="0.25">
      <c r="A70" s="1"/>
      <c r="B70" s="152"/>
      <c r="C70" s="158"/>
      <c r="D70" s="125"/>
      <c r="E70" s="135"/>
      <c r="F70" s="135"/>
      <c r="G70" s="132"/>
      <c r="H70" s="132"/>
      <c r="I70" s="132"/>
      <c r="J70" s="132"/>
      <c r="K70" s="132"/>
      <c r="L70" s="132"/>
      <c r="M70" s="42" t="s">
        <v>96</v>
      </c>
      <c r="N70" s="31" t="s">
        <v>116</v>
      </c>
      <c r="O70" s="50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63"/>
      <c r="AB70" s="93"/>
    </row>
    <row r="71" spans="1:32" ht="21.75" customHeight="1" x14ac:dyDescent="0.25">
      <c r="A71" s="1"/>
      <c r="B71" s="152"/>
      <c r="C71" s="158"/>
      <c r="D71" s="125"/>
      <c r="E71" s="135"/>
      <c r="F71" s="135"/>
      <c r="G71" s="132"/>
      <c r="H71" s="132"/>
      <c r="I71" s="132"/>
      <c r="J71" s="132"/>
      <c r="K71" s="132"/>
      <c r="L71" s="132"/>
      <c r="M71" s="42" t="s">
        <v>103</v>
      </c>
      <c r="N71" s="31" t="s">
        <v>131</v>
      </c>
      <c r="O71" s="50"/>
      <c r="P71" s="11"/>
      <c r="Q71" s="12"/>
      <c r="R71" s="12"/>
      <c r="S71" s="12"/>
      <c r="T71" s="12"/>
      <c r="U71" s="63"/>
      <c r="V71" s="12"/>
      <c r="W71" s="12"/>
      <c r="X71" s="12"/>
      <c r="Y71" s="12"/>
      <c r="Z71" s="12"/>
      <c r="AA71" s="12"/>
      <c r="AB71" s="93"/>
    </row>
    <row r="72" spans="1:32" ht="21" customHeight="1" x14ac:dyDescent="0.25">
      <c r="A72" s="1"/>
      <c r="B72" s="152"/>
      <c r="C72" s="158"/>
      <c r="D72" s="125"/>
      <c r="E72" s="135"/>
      <c r="F72" s="135"/>
      <c r="G72" s="132"/>
      <c r="H72" s="132"/>
      <c r="I72" s="132"/>
      <c r="J72" s="132"/>
      <c r="K72" s="132"/>
      <c r="L72" s="132"/>
      <c r="M72" s="42" t="s">
        <v>104</v>
      </c>
      <c r="N72" s="31" t="s">
        <v>130</v>
      </c>
      <c r="O72" s="50"/>
      <c r="P72" s="11"/>
      <c r="Q72" s="12"/>
      <c r="R72" s="12"/>
      <c r="S72" s="12"/>
      <c r="T72" s="12"/>
      <c r="U72" s="38"/>
      <c r="V72" s="63"/>
      <c r="W72" s="12"/>
      <c r="X72" s="12"/>
      <c r="Y72" s="12"/>
      <c r="Z72" s="12"/>
      <c r="AA72" s="12"/>
      <c r="AB72" s="93"/>
    </row>
    <row r="73" spans="1:32" ht="37.5" customHeight="1" x14ac:dyDescent="0.25">
      <c r="A73" s="1"/>
      <c r="B73" s="156"/>
      <c r="C73" s="126"/>
      <c r="D73" s="126"/>
      <c r="E73" s="136"/>
      <c r="F73" s="136"/>
      <c r="G73" s="133"/>
      <c r="H73" s="133"/>
      <c r="I73" s="133"/>
      <c r="J73" s="133"/>
      <c r="K73" s="133"/>
      <c r="L73" s="133"/>
      <c r="M73" s="18" t="s">
        <v>108</v>
      </c>
      <c r="N73" s="56" t="s">
        <v>107</v>
      </c>
      <c r="O73" s="20"/>
      <c r="P73" s="14"/>
      <c r="Q73" s="21"/>
      <c r="R73" s="21"/>
      <c r="S73" s="21"/>
      <c r="T73" s="64"/>
      <c r="U73" s="64"/>
      <c r="V73" s="21"/>
      <c r="W73" s="21"/>
      <c r="X73" s="21"/>
      <c r="Y73" s="21"/>
      <c r="Z73" s="21"/>
      <c r="AA73" s="21"/>
      <c r="AB73" s="95"/>
    </row>
    <row r="74" spans="1:32" ht="37.5" customHeight="1" x14ac:dyDescent="0.25">
      <c r="A74" s="1"/>
      <c r="B74" s="94"/>
      <c r="C74" s="60"/>
      <c r="D74" s="60"/>
      <c r="E74" s="62"/>
      <c r="F74" s="62"/>
      <c r="G74" s="61"/>
      <c r="H74" s="61"/>
      <c r="I74" s="61"/>
      <c r="J74" s="61"/>
      <c r="K74" s="61"/>
      <c r="L74" s="61"/>
      <c r="M74" s="18" t="s">
        <v>110</v>
      </c>
      <c r="N74" s="56" t="s">
        <v>133</v>
      </c>
      <c r="O74" s="20"/>
      <c r="P74" s="14"/>
      <c r="Q74" s="21"/>
      <c r="R74" s="21"/>
      <c r="S74" s="21"/>
      <c r="T74" s="21"/>
      <c r="U74" s="64"/>
      <c r="V74" s="21"/>
      <c r="W74" s="21"/>
      <c r="X74" s="21"/>
      <c r="Y74" s="21"/>
      <c r="Z74" s="21"/>
      <c r="AA74" s="21"/>
      <c r="AB74" s="95"/>
    </row>
    <row r="75" spans="1:32" ht="37.5" customHeight="1" x14ac:dyDescent="0.25">
      <c r="A75" s="1"/>
      <c r="B75" s="94"/>
      <c r="C75" s="60"/>
      <c r="D75" s="60"/>
      <c r="E75" s="62"/>
      <c r="F75" s="62"/>
      <c r="G75" s="61"/>
      <c r="H75" s="61"/>
      <c r="I75" s="61"/>
      <c r="J75" s="61"/>
      <c r="K75" s="61"/>
      <c r="L75" s="61"/>
      <c r="M75" s="18" t="s">
        <v>129</v>
      </c>
      <c r="N75" s="56" t="s">
        <v>128</v>
      </c>
      <c r="O75" s="20"/>
      <c r="P75" s="14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100"/>
    </row>
    <row r="76" spans="1:32" ht="37.5" customHeight="1" x14ac:dyDescent="0.25">
      <c r="A76" s="1"/>
      <c r="B76" s="101"/>
      <c r="C76" s="19"/>
      <c r="D76" s="19"/>
      <c r="E76" s="58"/>
      <c r="F76" s="58"/>
      <c r="G76" s="57"/>
      <c r="H76" s="57"/>
      <c r="I76" s="57"/>
      <c r="J76" s="57"/>
      <c r="K76" s="57"/>
      <c r="L76" s="57"/>
      <c r="M76" s="18" t="s">
        <v>132</v>
      </c>
      <c r="N76" s="56" t="s">
        <v>111</v>
      </c>
      <c r="O76" s="20"/>
      <c r="P76" s="14"/>
      <c r="Q76" s="64"/>
      <c r="R76" s="21"/>
      <c r="S76" s="64"/>
      <c r="T76" s="64"/>
      <c r="U76" s="64"/>
      <c r="V76" s="64"/>
      <c r="W76" s="64"/>
      <c r="X76" s="64"/>
      <c r="Y76" s="64"/>
      <c r="Z76" s="64"/>
      <c r="AA76" s="64"/>
      <c r="AB76" s="100"/>
    </row>
    <row r="77" spans="1:32" ht="21" customHeight="1" x14ac:dyDescent="0.25">
      <c r="A77" s="1"/>
      <c r="B77" s="97"/>
      <c r="AB77" s="98"/>
      <c r="AD77" s="45"/>
    </row>
    <row r="78" spans="1:32" ht="15.75" x14ac:dyDescent="0.25">
      <c r="B78" s="87" t="s">
        <v>3</v>
      </c>
      <c r="C78" s="1" t="s">
        <v>39</v>
      </c>
      <c r="D78" s="25"/>
      <c r="E78" s="25"/>
      <c r="F78" s="25"/>
      <c r="G78" s="25"/>
      <c r="H78" s="23"/>
      <c r="I78" s="23"/>
      <c r="J78" s="23"/>
      <c r="K78" s="23"/>
      <c r="L78" s="23"/>
      <c r="M78" s="23"/>
      <c r="N78" s="23"/>
      <c r="O78" s="51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96"/>
    </row>
    <row r="79" spans="1:32" s="23" customFormat="1" ht="15" customHeight="1" x14ac:dyDescent="0.25">
      <c r="B79" s="89"/>
      <c r="C79" s="1"/>
      <c r="D79" s="24"/>
      <c r="E79" s="26"/>
      <c r="F79" s="26"/>
      <c r="G79" s="25"/>
      <c r="O79" s="51"/>
      <c r="AB79" s="96"/>
      <c r="AC79" s="48"/>
      <c r="AE79" s="48"/>
    </row>
    <row r="80" spans="1:32" s="23" customFormat="1" ht="15.75" x14ac:dyDescent="0.25">
      <c r="B80" s="87" t="s">
        <v>4</v>
      </c>
      <c r="C80" s="1" t="s">
        <v>40</v>
      </c>
      <c r="D80" s="25"/>
      <c r="E80" s="25"/>
      <c r="F80" s="25"/>
      <c r="G80" s="25"/>
      <c r="O80" s="51"/>
      <c r="AB80" s="96"/>
      <c r="AC80" s="48"/>
      <c r="AE80" s="48"/>
    </row>
    <row r="81" spans="1:31" s="23" customFormat="1" ht="15" customHeight="1" x14ac:dyDescent="0.25">
      <c r="B81" s="89"/>
      <c r="C81" s="1"/>
      <c r="D81" s="24"/>
      <c r="E81" s="26"/>
      <c r="F81" s="26"/>
      <c r="G81" s="27"/>
      <c r="O81" s="51"/>
      <c r="AB81" s="96"/>
      <c r="AC81" s="48"/>
      <c r="AE81" s="48"/>
    </row>
    <row r="82" spans="1:31" s="23" customFormat="1" ht="15.75" x14ac:dyDescent="0.25">
      <c r="B82" s="87" t="s">
        <v>5</v>
      </c>
      <c r="C82" s="1" t="s">
        <v>41</v>
      </c>
      <c r="D82" s="25"/>
      <c r="E82" s="25"/>
      <c r="F82" s="25"/>
      <c r="G82" s="25"/>
      <c r="O82" s="51"/>
      <c r="AB82" s="96"/>
      <c r="AC82" s="48"/>
      <c r="AE82" s="48"/>
    </row>
    <row r="83" spans="1:31" s="23" customFormat="1" ht="15.75" thickBot="1" x14ac:dyDescent="0.3">
      <c r="B83" s="97"/>
      <c r="C83"/>
      <c r="D83"/>
      <c r="E83"/>
      <c r="F83"/>
      <c r="G83"/>
      <c r="H83"/>
      <c r="I83"/>
      <c r="J83"/>
      <c r="K83"/>
      <c r="L83"/>
      <c r="M83"/>
      <c r="N83"/>
      <c r="O83" s="52"/>
      <c r="P83"/>
      <c r="Q83"/>
      <c r="R83"/>
      <c r="S83"/>
      <c r="T83"/>
      <c r="U83"/>
      <c r="V83"/>
      <c r="W83"/>
      <c r="X83"/>
      <c r="Y83"/>
      <c r="Z83"/>
      <c r="AA83"/>
      <c r="AB83" s="98"/>
      <c r="AC83" s="48"/>
      <c r="AE83" s="48"/>
    </row>
    <row r="84" spans="1:31" ht="16.5" thickTop="1" thickBot="1" x14ac:dyDescent="0.3">
      <c r="B84" s="147" t="s">
        <v>6</v>
      </c>
      <c r="C84" s="130" t="s">
        <v>7</v>
      </c>
      <c r="D84" s="130" t="s">
        <v>8</v>
      </c>
      <c r="E84" s="130" t="s">
        <v>9</v>
      </c>
      <c r="F84" s="130" t="s">
        <v>11</v>
      </c>
      <c r="G84" s="121" t="s">
        <v>10</v>
      </c>
      <c r="H84" s="122"/>
      <c r="I84" s="122"/>
      <c r="J84" s="123"/>
      <c r="K84" s="130" t="s">
        <v>12</v>
      </c>
      <c r="L84" s="130" t="s">
        <v>13</v>
      </c>
      <c r="M84" s="130" t="s">
        <v>14</v>
      </c>
      <c r="N84" s="130" t="s">
        <v>15</v>
      </c>
      <c r="O84" s="119" t="s">
        <v>16</v>
      </c>
      <c r="P84" s="130" t="s">
        <v>17</v>
      </c>
      <c r="Q84" s="121" t="s">
        <v>18</v>
      </c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55"/>
    </row>
    <row r="85" spans="1:31" ht="30" customHeight="1" thickTop="1" x14ac:dyDescent="0.25">
      <c r="A85" s="7"/>
      <c r="B85" s="148"/>
      <c r="C85" s="119"/>
      <c r="D85" s="119"/>
      <c r="E85" s="119"/>
      <c r="F85" s="119"/>
      <c r="G85" s="8" t="s">
        <v>20</v>
      </c>
      <c r="H85" s="8" t="s">
        <v>21</v>
      </c>
      <c r="I85" s="8" t="s">
        <v>22</v>
      </c>
      <c r="J85" s="8" t="s">
        <v>23</v>
      </c>
      <c r="K85" s="119"/>
      <c r="L85" s="119"/>
      <c r="M85" s="119"/>
      <c r="N85" s="119"/>
      <c r="O85" s="120"/>
      <c r="P85" s="119"/>
      <c r="Q85" s="9" t="s">
        <v>24</v>
      </c>
      <c r="R85" s="9" t="s">
        <v>25</v>
      </c>
      <c r="S85" s="9" t="s">
        <v>26</v>
      </c>
      <c r="T85" s="9" t="s">
        <v>27</v>
      </c>
      <c r="U85" s="9" t="s">
        <v>28</v>
      </c>
      <c r="V85" s="9" t="s">
        <v>29</v>
      </c>
      <c r="W85" s="9" t="s">
        <v>30</v>
      </c>
      <c r="X85" s="9" t="s">
        <v>31</v>
      </c>
      <c r="Y85" s="9" t="s">
        <v>32</v>
      </c>
      <c r="Z85" s="9" t="s">
        <v>33</v>
      </c>
      <c r="AA85" s="9" t="s">
        <v>34</v>
      </c>
      <c r="AB85" s="91" t="s">
        <v>35</v>
      </c>
    </row>
    <row r="86" spans="1:31" ht="25.5" x14ac:dyDescent="0.25">
      <c r="A86" s="7"/>
      <c r="B86" s="166" t="s">
        <v>42</v>
      </c>
      <c r="C86" s="124" t="s">
        <v>55</v>
      </c>
      <c r="D86" s="124" t="s">
        <v>77</v>
      </c>
      <c r="E86" s="127">
        <v>0</v>
      </c>
      <c r="F86" s="127">
        <v>13</v>
      </c>
      <c r="G86" s="124">
        <v>4</v>
      </c>
      <c r="H86" s="124">
        <v>4</v>
      </c>
      <c r="I86" s="124">
        <v>5</v>
      </c>
      <c r="J86" s="124">
        <v>0</v>
      </c>
      <c r="K86" s="124" t="s">
        <v>81</v>
      </c>
      <c r="L86" s="124" t="s">
        <v>92</v>
      </c>
      <c r="M86" s="10" t="s">
        <v>44</v>
      </c>
      <c r="N86" s="31" t="s">
        <v>120</v>
      </c>
      <c r="O86" s="50">
        <v>18</v>
      </c>
      <c r="P86" s="11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92"/>
    </row>
    <row r="87" spans="1:31" ht="26.25" x14ac:dyDescent="0.25">
      <c r="A87" s="1"/>
      <c r="B87" s="167"/>
      <c r="C87" s="125"/>
      <c r="D87" s="125"/>
      <c r="E87" s="128"/>
      <c r="F87" s="128"/>
      <c r="G87" s="125"/>
      <c r="H87" s="125"/>
      <c r="I87" s="125"/>
      <c r="J87" s="125"/>
      <c r="K87" s="125"/>
      <c r="L87" s="125"/>
      <c r="M87" s="10" t="s">
        <v>84</v>
      </c>
      <c r="N87" s="11" t="s">
        <v>112</v>
      </c>
      <c r="O87" s="50">
        <v>800</v>
      </c>
      <c r="P87" s="11"/>
      <c r="Q87" s="63"/>
      <c r="R87" s="63"/>
      <c r="S87" s="63"/>
      <c r="T87" s="12"/>
      <c r="U87" s="12"/>
      <c r="V87" s="12"/>
      <c r="W87" s="12"/>
      <c r="X87" s="12"/>
      <c r="Y87" s="12"/>
      <c r="Z87" s="12"/>
      <c r="AA87" s="12"/>
      <c r="AB87" s="93"/>
      <c r="AD87" s="45"/>
    </row>
    <row r="88" spans="1:31" ht="25.5" x14ac:dyDescent="0.25">
      <c r="A88" s="1"/>
      <c r="B88" s="167"/>
      <c r="C88" s="125"/>
      <c r="D88" s="125"/>
      <c r="E88" s="128"/>
      <c r="F88" s="128"/>
      <c r="G88" s="125"/>
      <c r="H88" s="125"/>
      <c r="I88" s="125"/>
      <c r="J88" s="125"/>
      <c r="K88" s="125"/>
      <c r="L88" s="125"/>
      <c r="M88" s="10" t="s">
        <v>85</v>
      </c>
      <c r="N88" s="31" t="s">
        <v>118</v>
      </c>
      <c r="O88" s="50">
        <v>10</v>
      </c>
      <c r="P88" s="11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92"/>
      <c r="AD88" s="45"/>
    </row>
    <row r="89" spans="1:31" ht="25.5" x14ac:dyDescent="0.25">
      <c r="A89" s="1"/>
      <c r="B89" s="167"/>
      <c r="C89" s="125"/>
      <c r="D89" s="125"/>
      <c r="E89" s="128"/>
      <c r="F89" s="128"/>
      <c r="G89" s="125"/>
      <c r="H89" s="125"/>
      <c r="I89" s="125"/>
      <c r="J89" s="125"/>
      <c r="K89" s="125"/>
      <c r="L89" s="125"/>
      <c r="M89" s="10" t="s">
        <v>97</v>
      </c>
      <c r="N89" s="31" t="s">
        <v>119</v>
      </c>
      <c r="O89" s="50">
        <v>25</v>
      </c>
      <c r="P89" s="11"/>
      <c r="Q89" s="63"/>
      <c r="R89" s="63"/>
      <c r="S89" s="63"/>
      <c r="T89" s="63"/>
      <c r="U89" s="63"/>
      <c r="V89" s="63"/>
      <c r="W89" s="12"/>
      <c r="X89" s="12"/>
      <c r="Y89" s="12"/>
      <c r="Z89" s="63"/>
      <c r="AA89" s="63"/>
      <c r="AB89" s="92"/>
      <c r="AD89" s="45"/>
    </row>
    <row r="90" spans="1:31" ht="38.25" x14ac:dyDescent="0.25">
      <c r="A90" s="1"/>
      <c r="B90" s="168"/>
      <c r="C90" s="126"/>
      <c r="D90" s="126"/>
      <c r="E90" s="129"/>
      <c r="F90" s="129"/>
      <c r="G90" s="126"/>
      <c r="H90" s="126"/>
      <c r="I90" s="126"/>
      <c r="J90" s="126"/>
      <c r="K90" s="126"/>
      <c r="L90" s="126"/>
      <c r="M90" s="10" t="s">
        <v>98</v>
      </c>
      <c r="N90" s="31" t="s">
        <v>95</v>
      </c>
      <c r="O90" s="50">
        <v>6</v>
      </c>
      <c r="P90" s="11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92"/>
      <c r="AD90" s="46"/>
    </row>
    <row r="91" spans="1:31" x14ac:dyDescent="0.25">
      <c r="A91" s="45"/>
      <c r="B91" s="97"/>
      <c r="O91"/>
      <c r="AB91" s="98"/>
      <c r="AC91"/>
      <c r="AE91"/>
    </row>
    <row r="92" spans="1:31" x14ac:dyDescent="0.25">
      <c r="A92" s="45"/>
      <c r="B92" s="97"/>
      <c r="O92"/>
      <c r="AB92" s="98"/>
      <c r="AC92"/>
      <c r="AE92"/>
    </row>
    <row r="93" spans="1:31" x14ac:dyDescent="0.25">
      <c r="A93" s="45"/>
      <c r="B93" s="97"/>
      <c r="O93"/>
      <c r="AB93" s="98"/>
      <c r="AC93"/>
      <c r="AE93"/>
    </row>
    <row r="94" spans="1:31" ht="15.75" x14ac:dyDescent="0.25">
      <c r="A94" s="45"/>
      <c r="B94" s="97"/>
      <c r="K94" s="79"/>
      <c r="L94" s="79"/>
      <c r="M94" s="79"/>
      <c r="N94" s="79"/>
      <c r="O94"/>
      <c r="AB94" s="98"/>
      <c r="AC94"/>
      <c r="AE94"/>
    </row>
    <row r="95" spans="1:31" ht="15.75" x14ac:dyDescent="0.25">
      <c r="A95" s="45"/>
      <c r="B95" s="97"/>
      <c r="K95" s="80"/>
      <c r="L95" s="80"/>
      <c r="M95" s="80" t="s">
        <v>138</v>
      </c>
      <c r="N95" s="80"/>
      <c r="P95" s="52"/>
      <c r="AB95" s="98"/>
      <c r="AC95"/>
      <c r="AE95"/>
    </row>
    <row r="96" spans="1:31" s="23" customFormat="1" ht="15" customHeight="1" x14ac:dyDescent="0.25">
      <c r="A96" s="48"/>
      <c r="B96" s="102"/>
      <c r="D96" s="51"/>
      <c r="E96" s="51"/>
      <c r="F96" s="51"/>
      <c r="G96" s="51"/>
      <c r="K96" s="81"/>
      <c r="L96" s="81"/>
      <c r="M96" s="81" t="s">
        <v>139</v>
      </c>
      <c r="N96" s="81"/>
      <c r="O96" s="51"/>
      <c r="P96" s="51"/>
      <c r="AB96" s="96"/>
    </row>
    <row r="97" spans="1:31" s="23" customFormat="1" ht="15.75" thickBot="1" x14ac:dyDescent="0.3">
      <c r="A97" s="48"/>
      <c r="B97" s="103"/>
      <c r="C97" s="104"/>
      <c r="D97" s="105"/>
      <c r="E97" s="105"/>
      <c r="F97" s="105"/>
      <c r="G97" s="105"/>
      <c r="H97" s="104"/>
      <c r="I97" s="104"/>
      <c r="J97" s="104"/>
      <c r="K97" s="104"/>
      <c r="L97" s="105"/>
      <c r="M97" s="105"/>
      <c r="N97" s="105"/>
      <c r="O97" s="105"/>
      <c r="P97" s="105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6"/>
    </row>
    <row r="98" spans="1:31" s="23" customFormat="1" ht="15" customHeight="1" x14ac:dyDescent="0.25">
      <c r="A98" s="48"/>
      <c r="D98" s="51"/>
      <c r="E98" s="51"/>
      <c r="F98" s="51"/>
      <c r="G98" s="66"/>
      <c r="H98" s="66"/>
      <c r="I98" s="66"/>
      <c r="J98" s="66"/>
      <c r="K98" s="67"/>
      <c r="L98" s="51"/>
      <c r="M98" s="51"/>
      <c r="N98" s="51"/>
      <c r="O98" s="51"/>
      <c r="P98" s="51"/>
    </row>
    <row r="99" spans="1:31" s="23" customFormat="1" x14ac:dyDescent="0.25">
      <c r="A99" s="48"/>
      <c r="D99" s="51"/>
      <c r="E99" s="51"/>
      <c r="F99" s="51"/>
      <c r="G99" s="51"/>
      <c r="H99" s="51"/>
      <c r="I99" s="51"/>
      <c r="J99" s="51"/>
      <c r="L99" s="51"/>
      <c r="M99" s="51"/>
      <c r="N99" s="51"/>
      <c r="O99" s="51"/>
      <c r="P99" s="51"/>
    </row>
    <row r="100" spans="1:31" s="23" customFormat="1" x14ac:dyDescent="0.25">
      <c r="A100" s="48"/>
      <c r="D100" s="51"/>
      <c r="E100" s="51"/>
      <c r="F100" s="51"/>
      <c r="G100" s="51"/>
      <c r="H100" s="51"/>
      <c r="I100" s="51"/>
      <c r="J100" s="51"/>
    </row>
    <row r="101" spans="1:31" s="23" customFormat="1" x14ac:dyDescent="0.25">
      <c r="A101" s="48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1:31" s="23" customFormat="1" ht="27" customHeight="1" x14ac:dyDescent="0.25">
      <c r="A102" s="48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31" x14ac:dyDescent="0.25">
      <c r="A103" s="45"/>
      <c r="O103"/>
      <c r="AC103"/>
      <c r="AE103"/>
    </row>
    <row r="104" spans="1:31" ht="16.5" customHeight="1" x14ac:dyDescent="0.25">
      <c r="A104" s="45"/>
      <c r="O104"/>
      <c r="AC104"/>
      <c r="AE104"/>
    </row>
    <row r="105" spans="1:31" x14ac:dyDescent="0.25">
      <c r="A105" s="45"/>
      <c r="O105"/>
      <c r="AC105"/>
      <c r="AE105"/>
    </row>
    <row r="106" spans="1:31" ht="33.75" customHeight="1" x14ac:dyDescent="0.25">
      <c r="A106" s="45"/>
      <c r="O106"/>
      <c r="AC106"/>
      <c r="AE106"/>
    </row>
    <row r="107" spans="1:31" x14ac:dyDescent="0.25">
      <c r="A107" s="45"/>
      <c r="O107"/>
      <c r="AC107"/>
      <c r="AE107"/>
    </row>
    <row r="108" spans="1:31" ht="33.75" customHeight="1" x14ac:dyDescent="0.25">
      <c r="A108" s="45"/>
      <c r="O108"/>
      <c r="AC108"/>
      <c r="AE108"/>
    </row>
    <row r="109" spans="1:31" x14ac:dyDescent="0.25">
      <c r="A109" s="45"/>
      <c r="O109"/>
      <c r="AC109"/>
      <c r="AE109"/>
    </row>
    <row r="110" spans="1:31" ht="33.75" customHeight="1" x14ac:dyDescent="0.25">
      <c r="A110" s="45"/>
      <c r="O110"/>
      <c r="AC110"/>
      <c r="AE110"/>
    </row>
    <row r="111" spans="1:31" ht="33.75" customHeight="1" x14ac:dyDescent="0.25">
      <c r="A111" s="45"/>
      <c r="O111"/>
      <c r="AC111"/>
      <c r="AE111"/>
    </row>
    <row r="112" spans="1:31" ht="33.75" customHeight="1" x14ac:dyDescent="0.25">
      <c r="A112" s="45"/>
      <c r="O112"/>
      <c r="AC112"/>
      <c r="AE112"/>
    </row>
    <row r="113" spans="1:31" ht="33.75" customHeight="1" x14ac:dyDescent="0.25">
      <c r="A113" s="45"/>
      <c r="O113"/>
      <c r="AC113"/>
      <c r="AE113"/>
    </row>
    <row r="114" spans="1:31" ht="33.75" customHeight="1" x14ac:dyDescent="0.25">
      <c r="A114" s="45"/>
      <c r="O114"/>
      <c r="AC114"/>
      <c r="AE114"/>
    </row>
    <row r="115" spans="1:31" ht="33.75" customHeight="1" x14ac:dyDescent="0.25">
      <c r="A115" s="45"/>
      <c r="O115"/>
      <c r="AC115"/>
      <c r="AE115"/>
    </row>
    <row r="116" spans="1:31" x14ac:dyDescent="0.25">
      <c r="A116" s="45"/>
      <c r="O116"/>
      <c r="AC116"/>
      <c r="AE116"/>
    </row>
    <row r="117" spans="1:31" ht="33.75" customHeight="1" x14ac:dyDescent="0.25">
      <c r="A117" s="45"/>
      <c r="B117" s="46"/>
      <c r="O117"/>
      <c r="AC117"/>
      <c r="AE117"/>
    </row>
    <row r="118" spans="1:31" ht="33.75" customHeight="1" x14ac:dyDescent="0.25">
      <c r="O118"/>
      <c r="AC118"/>
      <c r="AE118"/>
    </row>
    <row r="119" spans="1:31" x14ac:dyDescent="0.25">
      <c r="O119"/>
      <c r="AC119"/>
      <c r="AE119"/>
    </row>
    <row r="120" spans="1:31" x14ac:dyDescent="0.25">
      <c r="B120" s="45"/>
      <c r="O120"/>
      <c r="AB120" s="41"/>
      <c r="AC120"/>
      <c r="AD120" s="45"/>
      <c r="AE120"/>
    </row>
    <row r="121" spans="1:31" s="23" customFormat="1" ht="15" customHeight="1" x14ac:dyDescent="0.25">
      <c r="B121" s="45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5"/>
      <c r="AD121" s="48"/>
    </row>
    <row r="122" spans="1:31" s="23" customFormat="1" x14ac:dyDescent="0.25">
      <c r="B122" s="45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46"/>
      <c r="AC122" s="65"/>
      <c r="AD122" s="48"/>
    </row>
    <row r="123" spans="1:31" s="23" customFormat="1" ht="15" customHeight="1" x14ac:dyDescent="0.25">
      <c r="B123" s="45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46"/>
      <c r="AD123" s="48"/>
    </row>
    <row r="124" spans="1:31" s="23" customFormat="1" x14ac:dyDescent="0.25">
      <c r="B124" s="45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6"/>
      <c r="AD124" s="48"/>
    </row>
    <row r="125" spans="1:31" s="23" customFormat="1" x14ac:dyDescent="0.25">
      <c r="B125" s="4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D125" s="48"/>
    </row>
    <row r="126" spans="1:31" x14ac:dyDescent="0.25">
      <c r="B126" s="45"/>
      <c r="O126"/>
      <c r="AC126"/>
      <c r="AD126" s="45"/>
      <c r="AE126"/>
    </row>
    <row r="127" spans="1:31" ht="31.5" customHeight="1" x14ac:dyDescent="0.25">
      <c r="A127" s="7"/>
      <c r="B127" s="45"/>
      <c r="O127"/>
      <c r="AC127"/>
      <c r="AD127" s="45"/>
      <c r="AE127"/>
    </row>
    <row r="128" spans="1:31" ht="39.75" customHeight="1" x14ac:dyDescent="0.25">
      <c r="A128" s="1"/>
      <c r="B128" s="45"/>
      <c r="O128"/>
      <c r="AC128"/>
      <c r="AD128" s="45"/>
      <c r="AE128"/>
    </row>
    <row r="129" spans="1:31" ht="33.75" customHeight="1" x14ac:dyDescent="0.25">
      <c r="A129" s="1"/>
      <c r="C129" s="45"/>
      <c r="O129"/>
      <c r="AC129" s="41"/>
      <c r="AE129"/>
    </row>
    <row r="130" spans="1:31" ht="33.75" customHeight="1" x14ac:dyDescent="0.25">
      <c r="A130" s="1"/>
      <c r="C130" s="45"/>
      <c r="O130"/>
      <c r="AC130" s="41"/>
      <c r="AE130"/>
    </row>
    <row r="131" spans="1:31" x14ac:dyDescent="0.25">
      <c r="C131" s="45"/>
      <c r="O131"/>
      <c r="AC131" s="41"/>
      <c r="AE131"/>
    </row>
    <row r="132" spans="1:31" x14ac:dyDescent="0.25">
      <c r="C132" s="45"/>
      <c r="O132"/>
      <c r="AC132"/>
      <c r="AE132"/>
    </row>
    <row r="133" spans="1:31" x14ac:dyDescent="0.25">
      <c r="C133" s="45"/>
      <c r="O133"/>
      <c r="AC133"/>
      <c r="AE133"/>
    </row>
    <row r="134" spans="1:31" x14ac:dyDescent="0.25">
      <c r="C134" s="45"/>
      <c r="O134"/>
      <c r="AE134"/>
    </row>
    <row r="135" spans="1:31" x14ac:dyDescent="0.25">
      <c r="C135" s="45"/>
      <c r="O135"/>
      <c r="AC135"/>
      <c r="AE135"/>
    </row>
    <row r="136" spans="1:31" x14ac:dyDescent="0.25">
      <c r="C136" s="45"/>
      <c r="O136"/>
      <c r="AC136"/>
      <c r="AE136"/>
    </row>
    <row r="137" spans="1:31" x14ac:dyDescent="0.25">
      <c r="C137" s="45"/>
      <c r="O137"/>
      <c r="AC137"/>
      <c r="AE137"/>
    </row>
    <row r="138" spans="1:31" x14ac:dyDescent="0.25">
      <c r="C138" s="45"/>
      <c r="O138"/>
      <c r="AC138"/>
      <c r="AE138"/>
    </row>
    <row r="139" spans="1:31" x14ac:dyDescent="0.25">
      <c r="C139" s="45"/>
      <c r="O139"/>
      <c r="AC139"/>
      <c r="AE139"/>
    </row>
    <row r="140" spans="1:31" x14ac:dyDescent="0.25">
      <c r="C140" s="45"/>
      <c r="O140"/>
      <c r="AC140"/>
      <c r="AE140"/>
    </row>
    <row r="141" spans="1:31" x14ac:dyDescent="0.25">
      <c r="C141" s="45"/>
      <c r="O141"/>
      <c r="AC141"/>
      <c r="AE141"/>
    </row>
    <row r="142" spans="1:31" x14ac:dyDescent="0.25">
      <c r="C142" s="45"/>
      <c r="O142"/>
      <c r="AC142"/>
      <c r="AE142"/>
    </row>
    <row r="143" spans="1:31" x14ac:dyDescent="0.25">
      <c r="C143" s="45"/>
      <c r="O143"/>
      <c r="AC143"/>
      <c r="AE143"/>
    </row>
    <row r="144" spans="1:31" x14ac:dyDescent="0.25">
      <c r="C144" s="45"/>
      <c r="O144"/>
      <c r="AC144"/>
      <c r="AE144"/>
    </row>
    <row r="145" spans="3:31" x14ac:dyDescent="0.25">
      <c r="C145" s="45"/>
      <c r="O145"/>
      <c r="AC145"/>
      <c r="AE145"/>
    </row>
    <row r="146" spans="3:31" x14ac:dyDescent="0.25">
      <c r="C146" s="45"/>
      <c r="O146"/>
      <c r="AC146"/>
      <c r="AE146"/>
    </row>
    <row r="147" spans="3:31" x14ac:dyDescent="0.25">
      <c r="C147" s="45"/>
      <c r="O147"/>
      <c r="AC147"/>
      <c r="AE147"/>
    </row>
    <row r="148" spans="3:31" x14ac:dyDescent="0.25">
      <c r="C148" s="45"/>
      <c r="O148"/>
      <c r="AC148"/>
      <c r="AE148"/>
    </row>
    <row r="149" spans="3:31" x14ac:dyDescent="0.25">
      <c r="C149" s="45"/>
      <c r="O149"/>
      <c r="AC149"/>
      <c r="AE149"/>
    </row>
    <row r="150" spans="3:31" x14ac:dyDescent="0.25">
      <c r="C150" s="45"/>
      <c r="O150"/>
      <c r="AC150"/>
      <c r="AE150"/>
    </row>
    <row r="151" spans="3:31" x14ac:dyDescent="0.25">
      <c r="C151" s="45"/>
      <c r="O151"/>
      <c r="AC151"/>
      <c r="AE151"/>
    </row>
    <row r="152" spans="3:31" x14ac:dyDescent="0.25">
      <c r="C152" s="45"/>
      <c r="O152"/>
      <c r="AC152"/>
      <c r="AE152"/>
    </row>
    <row r="153" spans="3:31" x14ac:dyDescent="0.25">
      <c r="C153" s="45"/>
      <c r="O153"/>
      <c r="AC153"/>
      <c r="AE153"/>
    </row>
    <row r="154" spans="3:31" x14ac:dyDescent="0.25">
      <c r="C154" s="45"/>
      <c r="O154"/>
      <c r="AC154"/>
      <c r="AE154"/>
    </row>
    <row r="155" spans="3:31" x14ac:dyDescent="0.25">
      <c r="C155" s="45"/>
      <c r="O155"/>
      <c r="AC155"/>
      <c r="AE155"/>
    </row>
    <row r="156" spans="3:31" x14ac:dyDescent="0.25">
      <c r="C156" s="45"/>
      <c r="O156"/>
      <c r="AC156"/>
      <c r="AE156"/>
    </row>
    <row r="157" spans="3:31" x14ac:dyDescent="0.25">
      <c r="AC157"/>
      <c r="AE157"/>
    </row>
    <row r="158" spans="3:31" x14ac:dyDescent="0.25">
      <c r="AC158"/>
      <c r="AE158"/>
    </row>
    <row r="159" spans="3:31" x14ac:dyDescent="0.25">
      <c r="AC159"/>
      <c r="AE159"/>
    </row>
    <row r="160" spans="3:31" x14ac:dyDescent="0.25">
      <c r="AC160"/>
      <c r="AE160"/>
    </row>
    <row r="161" spans="29:31" x14ac:dyDescent="0.25">
      <c r="AC161"/>
      <c r="AE161"/>
    </row>
    <row r="162" spans="29:31" x14ac:dyDescent="0.25">
      <c r="AC162"/>
      <c r="AE162"/>
    </row>
    <row r="163" spans="29:31" x14ac:dyDescent="0.25">
      <c r="AC163"/>
      <c r="AE163"/>
    </row>
    <row r="164" spans="29:31" x14ac:dyDescent="0.25">
      <c r="AC164"/>
      <c r="AE164"/>
    </row>
    <row r="165" spans="29:31" x14ac:dyDescent="0.25">
      <c r="AC165"/>
      <c r="AE165"/>
    </row>
    <row r="166" spans="29:31" x14ac:dyDescent="0.25">
      <c r="AC166"/>
      <c r="AE166"/>
    </row>
    <row r="167" spans="29:31" x14ac:dyDescent="0.25">
      <c r="AC167"/>
      <c r="AE167"/>
    </row>
    <row r="168" spans="29:31" x14ac:dyDescent="0.25">
      <c r="AC168"/>
      <c r="AE168"/>
    </row>
  </sheetData>
  <mergeCells count="115">
    <mergeCell ref="K86:K90"/>
    <mergeCell ref="L86:L90"/>
    <mergeCell ref="B86:B90"/>
    <mergeCell ref="C86:C90"/>
    <mergeCell ref="D86:D90"/>
    <mergeCell ref="E86:E90"/>
    <mergeCell ref="F86:F90"/>
    <mergeCell ref="G86:G90"/>
    <mergeCell ref="H86:H90"/>
    <mergeCell ref="I86:I90"/>
    <mergeCell ref="J86:J90"/>
    <mergeCell ref="P61:P62"/>
    <mergeCell ref="Q61:AB61"/>
    <mergeCell ref="P84:P85"/>
    <mergeCell ref="Q84:AB84"/>
    <mergeCell ref="B84:B85"/>
    <mergeCell ref="C84:C85"/>
    <mergeCell ref="D84:D85"/>
    <mergeCell ref="E84:E85"/>
    <mergeCell ref="F84:F85"/>
    <mergeCell ref="G84:J84"/>
    <mergeCell ref="K84:K85"/>
    <mergeCell ref="L84:L85"/>
    <mergeCell ref="M84:M85"/>
    <mergeCell ref="N84:N85"/>
    <mergeCell ref="O84:O85"/>
    <mergeCell ref="B63:B73"/>
    <mergeCell ref="C63:C73"/>
    <mergeCell ref="L63:L73"/>
    <mergeCell ref="D63:D73"/>
    <mergeCell ref="B61:B62"/>
    <mergeCell ref="C61:C62"/>
    <mergeCell ref="D61:D62"/>
    <mergeCell ref="E61:E62"/>
    <mergeCell ref="F61:F62"/>
    <mergeCell ref="Q46:AB46"/>
    <mergeCell ref="B48:B54"/>
    <mergeCell ref="C48:C54"/>
    <mergeCell ref="D48:D54"/>
    <mergeCell ref="E48:E54"/>
    <mergeCell ref="F48:F54"/>
    <mergeCell ref="G48:G54"/>
    <mergeCell ref="H48:H54"/>
    <mergeCell ref="I48:I54"/>
    <mergeCell ref="K46:K47"/>
    <mergeCell ref="L46:L47"/>
    <mergeCell ref="M46:M47"/>
    <mergeCell ref="N46:N47"/>
    <mergeCell ref="O46:O47"/>
    <mergeCell ref="P46:P47"/>
    <mergeCell ref="J48:J54"/>
    <mergeCell ref="K48:K54"/>
    <mergeCell ref="B46:B47"/>
    <mergeCell ref="C46:C47"/>
    <mergeCell ref="D46:D47"/>
    <mergeCell ref="E46:E47"/>
    <mergeCell ref="F46:F47"/>
    <mergeCell ref="G46:J46"/>
    <mergeCell ref="B35:B37"/>
    <mergeCell ref="C35:C37"/>
    <mergeCell ref="G33:J33"/>
    <mergeCell ref="K33:K34"/>
    <mergeCell ref="B33:B34"/>
    <mergeCell ref="C33:C34"/>
    <mergeCell ref="D33:D34"/>
    <mergeCell ref="E33:E34"/>
    <mergeCell ref="D35:D37"/>
    <mergeCell ref="E35:E37"/>
    <mergeCell ref="F35:F37"/>
    <mergeCell ref="G35:G37"/>
    <mergeCell ref="H35:H37"/>
    <mergeCell ref="I35:I37"/>
    <mergeCell ref="J35:J37"/>
    <mergeCell ref="K35:K37"/>
    <mergeCell ref="B22:B25"/>
    <mergeCell ref="C22:C25"/>
    <mergeCell ref="P20:P21"/>
    <mergeCell ref="Q20:AB20"/>
    <mergeCell ref="P33:P34"/>
    <mergeCell ref="Q33:AB33"/>
    <mergeCell ref="L33:L34"/>
    <mergeCell ref="M33:M34"/>
    <mergeCell ref="N33:N34"/>
    <mergeCell ref="O33:O34"/>
    <mergeCell ref="B3:AB3"/>
    <mergeCell ref="B4:AB4"/>
    <mergeCell ref="B20:B21"/>
    <mergeCell ref="C20:C21"/>
    <mergeCell ref="D20:D21"/>
    <mergeCell ref="E20:E21"/>
    <mergeCell ref="F20:F21"/>
    <mergeCell ref="G20:J20"/>
    <mergeCell ref="K20:K21"/>
    <mergeCell ref="L20:L21"/>
    <mergeCell ref="B5:D5"/>
    <mergeCell ref="B16:C16"/>
    <mergeCell ref="L35:L37"/>
    <mergeCell ref="M20:M21"/>
    <mergeCell ref="N20:N21"/>
    <mergeCell ref="O20:O21"/>
    <mergeCell ref="L48:L54"/>
    <mergeCell ref="F33:F34"/>
    <mergeCell ref="E63:E73"/>
    <mergeCell ref="F63:F73"/>
    <mergeCell ref="G63:G73"/>
    <mergeCell ref="H63:H73"/>
    <mergeCell ref="I63:I73"/>
    <mergeCell ref="J63:J73"/>
    <mergeCell ref="K63:K73"/>
    <mergeCell ref="N61:N62"/>
    <mergeCell ref="O61:O62"/>
    <mergeCell ref="G61:J61"/>
    <mergeCell ref="K61:K62"/>
    <mergeCell ref="L61:L62"/>
    <mergeCell ref="M61:M62"/>
  </mergeCells>
  <pageMargins left="0.23622047244094491" right="0.23622047244094491" top="0.74803149606299213" bottom="0.74803149606299213" header="0.31496062992125984" footer="0.31496062992125984"/>
  <pageSetup scale="60" fitToHeight="0" orientation="landscape" horizontalDpi="4294967293" r:id="rId1"/>
  <rowBreaks count="3" manualBreakCount="3">
    <brk id="26" max="28" man="1"/>
    <brk id="55" max="28" man="1"/>
    <brk id="77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1.13</vt:lpstr>
      <vt:lpstr>1.13 (2)</vt:lpstr>
      <vt:lpstr>'1.13'!Área_de_impresión</vt:lpstr>
      <vt:lpstr>'1.13 (2)'!Área_de_impresión</vt:lpstr>
    </vt:vector>
  </TitlesOfParts>
  <Company>Ministerio de Educación de la República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 Arias Mantilla</dc:creator>
  <cp:lastModifiedBy>Eiliana Bonet Mena</cp:lastModifiedBy>
  <cp:lastPrinted>2024-02-06T13:07:57Z</cp:lastPrinted>
  <dcterms:created xsi:type="dcterms:W3CDTF">2022-06-17T14:45:47Z</dcterms:created>
  <dcterms:modified xsi:type="dcterms:W3CDTF">2024-02-15T15:02:01Z</dcterms:modified>
</cp:coreProperties>
</file>