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\\Srvfile01\oai\OAI ACTUAL\PARA SUBIR\"/>
    </mc:Choice>
  </mc:AlternateContent>
  <xr:revisionPtr revIDLastSave="0" documentId="13_ncr:1_{11A15E4D-51AA-4EE3-8DF9-4412BEC1B10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tilla Presupuesto" sheetId="2" r:id="rId1"/>
  </sheets>
  <definedNames>
    <definedName name="_xlnm.Print_Area" localSheetId="0">'Plantilla Presupuesto'!$A$29:$C$129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2" l="1"/>
  <c r="D19" i="2" s="1"/>
  <c r="B59" i="2"/>
  <c r="B58" i="2"/>
  <c r="B54" i="2"/>
  <c r="B53" i="2"/>
  <c r="B51" i="2"/>
  <c r="B50" i="2"/>
  <c r="B48" i="2"/>
  <c r="B45" i="2"/>
  <c r="B42" i="2"/>
  <c r="B47" i="2"/>
  <c r="B86" i="2"/>
  <c r="B85" i="2"/>
  <c r="B84" i="2"/>
  <c r="B65" i="2"/>
  <c r="B62" i="2"/>
  <c r="B57" i="2"/>
  <c r="B55" i="2"/>
  <c r="B41" i="2"/>
  <c r="B63" i="2"/>
  <c r="B61" i="2"/>
  <c r="B60" i="2"/>
  <c r="B93" i="2"/>
  <c r="B73" i="2"/>
  <c r="B52" i="2"/>
  <c r="B117" i="2" l="1"/>
</calcChain>
</file>

<file path=xl/sharedStrings.xml><?xml version="1.0" encoding="utf-8"?>
<sst xmlns="http://schemas.openxmlformats.org/spreadsheetml/2006/main" count="99" uniqueCount="99">
  <si>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</si>
  <si>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</si>
  <si>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</si>
  <si>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</si>
  <si>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</si>
  <si>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</si>
  <si>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</si>
  <si>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</si>
  <si>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</si>
  <si>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</si>
  <si>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</si>
  <si>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</si>
  <si>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</si>
  <si>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</si>
  <si>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</si>
  <si>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</si>
  <si>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</si>
  <si>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</si>
  <si>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</si>
  <si>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</si>
  <si>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</si>
  <si>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</si>
  <si>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</si>
  <si>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</si>
  <si>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</si>
  <si>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</si>
  <si>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</si>
  <si>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</si>
  <si>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</si>
  <si>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</si>
  <si>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</si>
  <si>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</si>
  <si>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</si>
  <si>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</si>
  <si>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</si>
  <si>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</si>
  <si>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</si>
  <si>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</si>
  <si>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</si>
  <si>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</si>
  <si>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</si>
  <si>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</si>
  <si>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</si>
  <si>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</si>
  <si>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</si>
  <si>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</si>
  <si>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</si>
  <si>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</si>
  <si>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</si>
  <si>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</si>
  <si>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</si>
  <si>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</si>
  <si>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</si>
  <si>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</si>
  <si>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</si>
  <si>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</si>
  <si>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</si>
  <si>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</si>
  <si>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</si>
  <si>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</si>
  <si>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</si>
  <si>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</si>
  <si>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</si>
  <si>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</si>
  <si>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</si>
  <si>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</si>
  <si>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</si>
  <si>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</si>
  <si>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</si>
  <si>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</si>
  <si>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</si>
  <si>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</si>
  <si>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</si>
  <si>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</si>
  <si>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</si>
  <si>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</si>
  <si>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</si>
  <si>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</si>
  <si>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</si>
  <si>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</si>
  <si>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</si>
  <si>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Presupuesto de Gastos y Aplicaciones Financieras </t>
  </si>
  <si>
    <t>ENCARGADO DEPARTAMENTO FINANCIERO</t>
  </si>
  <si>
    <t>LIC. ELVI ANTONIO DE LA ROSA PEÑA</t>
  </si>
  <si>
    <r>
      <rPr>
        <b/>
        <sz val="11"/>
        <color theme="1"/>
        <rFont val="Calibri"/>
        <family val="2"/>
        <scheme val="minor"/>
      </rPr>
      <t>Total devengado</t>
    </r>
    <r>
      <rPr>
        <sz val="11"/>
        <color theme="1"/>
        <rFont val="Calibri"/>
        <family val="2"/>
        <scheme val="minor"/>
      </rPr>
      <t>: Son los recursos financiero que surgen con la obligacion de pago con la recepcion de conformidad de obras, bienes y servicios oportunamente contratado o, en los casos de gastos sin contraprestaciones, por haberse cumplido los requisitos administrativos dispuestos por el reglamento de la presente Ley.</t>
    </r>
  </si>
  <si>
    <t>Fuente: [SIGEF]</t>
  </si>
  <si>
    <t>Año [2024]</t>
  </si>
  <si>
    <t xml:space="preserve"> PRESUPUESTO ASIGNADO 2024</t>
  </si>
  <si>
    <t>VALORES EN RD$</t>
  </si>
  <si>
    <t xml:space="preserve">Fecha </t>
  </si>
  <si>
    <t>Beneficiario</t>
  </si>
  <si>
    <t>Concepto</t>
  </si>
  <si>
    <t>Valor</t>
  </si>
  <si>
    <t xml:space="preserve">INSTITUTO NACIONAL DE EDUCACION FISICA </t>
  </si>
  <si>
    <t xml:space="preserve">ASIGNACION (INICIAL) PRESUPUESTO 2024, FONDO 100 TESORERIA NACIONAL  </t>
  </si>
  <si>
    <t>TOTAL PRESUPUESTO INICIAL</t>
  </si>
  <si>
    <t>TOTAL  PRESUPUESTO VIGENTE  AL 31 DE ENERO DEL 2024</t>
  </si>
  <si>
    <r>
      <rPr>
        <b/>
        <sz val="11"/>
        <color theme="1"/>
        <rFont val="Calibri"/>
        <family val="2"/>
        <scheme val="minor"/>
      </rPr>
      <t>Presupuesto Modificado</t>
    </r>
    <r>
      <rPr>
        <sz val="11"/>
        <color theme="1"/>
        <rFont val="Calibri"/>
        <family val="2"/>
        <scheme val="minor"/>
      </rPr>
      <t xml:space="preserve">: 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</si>
  <si>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Presupuesto Aprobado</t>
    </r>
    <r>
      <rPr>
        <sz val="11"/>
        <color theme="1"/>
        <rFont val="Calibri"/>
        <family val="2"/>
        <scheme val="minor"/>
      </rPr>
      <t>: Se refiere al presupuesto aprobado en la Ley de Presupuesto General del Estado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</si>
</sst>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4" fillId="0" borderId="0"/>
  </cellStyleXfs>
  <cellXfs count="79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164" fontId="0" fillId="0" borderId="0" xfId="1" applyFont="1"/>
    <xf numFmtId="0" fontId="0" fillId="4" borderId="0" xfId="0" applyFill="1"/>
    <xf numFmtId="164" fontId="1" fillId="0" borderId="0" xfId="1" applyFont="1" applyBorder="1" applyAlignment="1">
      <alignment horizontal="left" vertical="center" wrapText="1"/>
    </xf>
    <xf numFmtId="43" fontId="0" fillId="0" borderId="0" xfId="0" applyNumberFormat="1"/>
    <xf numFmtId="164" fontId="0" fillId="4" borderId="0" xfId="1" applyFont="1" applyFill="1"/>
    <xf numFmtId="164" fontId="0" fillId="4" borderId="0" xfId="0" applyNumberFormat="1" applyFill="1"/>
    <xf numFmtId="43" fontId="0" fillId="4" borderId="0" xfId="0" applyNumberFormat="1" applyFill="1"/>
    <xf numFmtId="164" fontId="0" fillId="4" borderId="0" xfId="1" applyFont="1" applyFill="1" applyAlignment="1">
      <alignment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8" fillId="0" borderId="4" xfId="0" applyFont="1" applyBorder="1" applyAlignment="1">
      <alignment horizontal="center"/>
    </xf>
    <xf numFmtId="164" fontId="8" fillId="0" borderId="5" xfId="1" applyFont="1" applyBorder="1"/>
    <xf numFmtId="164" fontId="8" fillId="0" borderId="5" xfId="0" applyNumberFormat="1" applyFont="1" applyBorder="1"/>
    <xf numFmtId="0" fontId="9" fillId="0" borderId="4" xfId="0" applyFont="1" applyBorder="1"/>
    <xf numFmtId="0" fontId="9" fillId="0" borderId="5" xfId="0" applyFont="1" applyBorder="1"/>
    <xf numFmtId="0" fontId="2" fillId="3" borderId="4" xfId="0" applyFont="1" applyFill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164" fontId="1" fillId="4" borderId="0" xfId="1" applyFont="1" applyFill="1" applyBorder="1" applyAlignment="1">
      <alignment vertical="center" wrapText="1"/>
    </xf>
    <xf numFmtId="164" fontId="1" fillId="0" borderId="0" xfId="1" applyFont="1" applyBorder="1"/>
    <xf numFmtId="0" fontId="0" fillId="0" borderId="4" xfId="0" applyBorder="1" applyAlignment="1">
      <alignment horizontal="left" vertical="center" wrapText="1" indent="2"/>
    </xf>
    <xf numFmtId="4" fontId="5" fillId="4" borderId="0" xfId="1" applyNumberFormat="1" applyFont="1" applyFill="1" applyBorder="1"/>
    <xf numFmtId="4" fontId="0" fillId="0" borderId="5" xfId="0" applyNumberFormat="1" applyBorder="1"/>
    <xf numFmtId="164" fontId="5" fillId="4" borderId="0" xfId="1" applyFont="1" applyFill="1" applyBorder="1"/>
    <xf numFmtId="164" fontId="6" fillId="4" borderId="0" xfId="1" applyFont="1" applyFill="1" applyBorder="1" applyAlignment="1">
      <alignment vertical="center" wrapText="1"/>
    </xf>
    <xf numFmtId="164" fontId="0" fillId="0" borderId="5" xfId="1" applyFont="1" applyBorder="1"/>
    <xf numFmtId="43" fontId="0" fillId="0" borderId="5" xfId="0" applyNumberFormat="1" applyBorder="1"/>
    <xf numFmtId="0" fontId="0" fillId="0" borderId="4" xfId="0" applyBorder="1" applyAlignment="1">
      <alignment horizontal="left" vertical="center" wrapText="1"/>
    </xf>
    <xf numFmtId="164" fontId="5" fillId="4" borderId="0" xfId="1" applyFont="1" applyFill="1" applyBorder="1" applyAlignment="1">
      <alignment vertical="center" wrapText="1"/>
    </xf>
    <xf numFmtId="4" fontId="6" fillId="5" borderId="0" xfId="1" applyNumberFormat="1" applyFont="1" applyFill="1" applyBorder="1"/>
    <xf numFmtId="0" fontId="0" fillId="0" borderId="8" xfId="0" applyBorder="1"/>
    <xf numFmtId="164" fontId="6" fillId="2" borderId="0" xfId="1" applyFont="1" applyFill="1" applyBorder="1" applyAlignment="1">
      <alignment horizontal="center" vertical="center" wrapText="1"/>
    </xf>
    <xf numFmtId="164" fontId="6" fillId="3" borderId="0" xfId="1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/>
    </xf>
    <xf numFmtId="0" fontId="8" fillId="6" borderId="5" xfId="0" applyFont="1" applyFill="1" applyBorder="1" applyAlignment="1">
      <alignment horizontal="center"/>
    </xf>
    <xf numFmtId="14" fontId="9" fillId="0" borderId="4" xfId="0" applyNumberFormat="1" applyFont="1" applyBorder="1" applyAlignment="1">
      <alignment horizontal="center"/>
    </xf>
    <xf numFmtId="164" fontId="9" fillId="0" borderId="5" xfId="1" applyFont="1" applyBorder="1"/>
    <xf numFmtId="0" fontId="1" fillId="2" borderId="4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9" fillId="0" borderId="0" xfId="0" applyFont="1" applyAlignment="1">
      <alignment horizontal="left" wrapText="1"/>
    </xf>
    <xf numFmtId="164" fontId="8" fillId="0" borderId="14" xfId="1" applyFont="1" applyBorder="1"/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6" borderId="0" xfId="0" applyFont="1" applyFill="1" applyAlignment="1">
      <alignment horizontal="center"/>
    </xf>
    <xf numFmtId="14" fontId="9" fillId="0" borderId="15" xfId="0" applyNumberFormat="1" applyFont="1" applyBorder="1" applyAlignment="1">
      <alignment horizontal="center"/>
    </xf>
    <xf numFmtId="164" fontId="9" fillId="0" borderId="14" xfId="1" applyFont="1" applyBorder="1"/>
    <xf numFmtId="164" fontId="8" fillId="0" borderId="14" xfId="0" applyNumberFormat="1" applyFont="1" applyBorder="1"/>
    <xf numFmtId="0" fontId="9" fillId="0" borderId="0" xfId="0" applyFont="1"/>
    <xf numFmtId="0" fontId="2" fillId="3" borderId="0" xfId="0" applyFont="1" applyFill="1" applyAlignment="1">
      <alignment horizontal="center" vertical="center" wrapText="1"/>
    </xf>
    <xf numFmtId="165" fontId="1" fillId="2" borderId="0" xfId="0" applyNumberFormat="1" applyFont="1" applyFill="1" applyAlignment="1">
      <alignment horizontal="center" vertical="center" wrapText="1"/>
    </xf>
    <xf numFmtId="0" fontId="7" fillId="4" borderId="0" xfId="0" applyFont="1" applyFill="1"/>
    <xf numFmtId="165" fontId="0" fillId="4" borderId="0" xfId="0" applyNumberFormat="1" applyFill="1"/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4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8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0" fillId="0" borderId="5" xfId="0" applyBorder="1" applyAlignment="1">
      <alignment horizont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1016000</xdr:colOff>
      <xdr:row>25</xdr:row>
      <xdr:rowOff>141286</xdr:rowOff>
    </xdr:from>
    <xdr:to>
      <xdr:col>2</xdr:col>
      <xdr:colOff>958850</xdr:colOff>
      <xdr:row>32</xdr:row>
      <xdr:rowOff>196849</xdr:rowOff>
    </xdr:to>
    <xdr:pic>
      <xdr:nvPicPr>
        <xdr:cNvPr id="8" name="Picture 5" descr="Logo inefi">
          <a:extLst>
            <a:ext uri="{FF2B5EF4-FFF2-40B4-BE49-F238E27FC236}">
              <a16:creationId xmlns:a16="http://schemas.microsoft.com/office/drawing/2014/main" id="{B13B2479-7D43-4C5D-AF26-2DD91FF71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45313" y="5022849"/>
          <a:ext cx="1062037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3162300</xdr:colOff>
      <xdr:row>26</xdr:row>
      <xdr:rowOff>0</xdr:rowOff>
    </xdr:from>
    <xdr:to>
      <xdr:col>0</xdr:col>
      <xdr:colOff>5143500</xdr:colOff>
      <xdr:row>32</xdr:row>
      <xdr:rowOff>23813</xdr:rowOff>
    </xdr:to>
    <xdr:pic>
      <xdr:nvPicPr>
        <xdr:cNvPr id="3" name="Imagen 2" descr="Interfaz de usuario gráfica&#10;&#10;Descripción generada automáticamente">
          <a:extLst>
            <a:ext uri="{FF2B5EF4-FFF2-40B4-BE49-F238E27FC236}">
              <a16:creationId xmlns:a16="http://schemas.microsoft.com/office/drawing/2014/main" id="{C55D4A77-A2DF-4313-8427-A7AD1F0877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272" t="2997" r="38280" b="73019"/>
        <a:stretch>
          <a:fillRect/>
        </a:stretch>
      </xdr:blipFill>
      <xdr:spPr bwMode="auto">
        <a:xfrm>
          <a:off x="3162300" y="5064125"/>
          <a:ext cx="1981200" cy="1309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3908425</xdr:colOff>
      <xdr:row>2</xdr:row>
      <xdr:rowOff>133350</xdr:rowOff>
    </xdr:from>
    <xdr:to>
      <xdr:col>0</xdr:col>
      <xdr:colOff>5870575</xdr:colOff>
      <xdr:row>9</xdr:row>
      <xdr:rowOff>171450</xdr:rowOff>
    </xdr:to>
    <xdr:pic>
      <xdr:nvPicPr>
        <xdr:cNvPr id="4" name="Imagen 3" descr="Interfaz de usuario gráfica&#10;&#10;Descripción generada automáticamente">
          <a:extLst>
            <a:ext uri="{FF2B5EF4-FFF2-40B4-BE49-F238E27FC236}">
              <a16:creationId xmlns:a16="http://schemas.microsoft.com/office/drawing/2014/main" id="{78E754E9-50B9-4A01-BB12-19AB1FF17D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272" t="2997" r="38280" b="73019"/>
        <a:stretch>
          <a:fillRect/>
        </a:stretch>
      </xdr:blipFill>
      <xdr:spPr bwMode="auto">
        <a:xfrm>
          <a:off x="3908425" y="506413"/>
          <a:ext cx="1962150" cy="1316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0"/>
  <sheetViews>
    <sheetView showGridLines="0" tabSelected="1" zoomScale="96" zoomScaleNormal="96" workbookViewId="0">
      <selection activeCell="C145" sqref="C145"/>
    </sheetView>
  </sheetViews>
  <sheetFormatPr baseColWidth="10" defaultColWidth="9.140625" defaultRowHeight="15" x14ac:dyDescent="0.25"/>
  <cols>
    <col min="1" max="1" width="86.42578125" customWidth="1"/>
    <col min="2" max="2" width="16.28515625" customWidth="1"/>
    <col min="3" max="3" width="22.28515625" customWidth="1"/>
    <col min="4" max="4" width="15.42578125" bestFit="1" customWidth="1"/>
    <col min="5" max="5" width="15.140625" bestFit="1" customWidth="1"/>
    <col min="6" max="6" width="16.85546875" bestFit="1" customWidth="1"/>
    <col min="15" max="15" width="2.85546875" customWidth="1"/>
    <col min="16" max="16" width="1" customWidth="1"/>
  </cols>
  <sheetData>
    <row r="1" spans="1:4" ht="15.75" thickBot="1" x14ac:dyDescent="0.3"/>
    <row r="2" spans="1:4" x14ac:dyDescent="0.25">
      <c r="A2" s="11"/>
      <c r="B2" s="12"/>
      <c r="C2" s="12"/>
      <c r="D2" s="13"/>
    </row>
    <row r="3" spans="1:4" x14ac:dyDescent="0.25">
      <c r="A3" s="14"/>
      <c r="D3" s="15"/>
    </row>
    <row r="4" spans="1:4" x14ac:dyDescent="0.25">
      <c r="A4" s="64"/>
      <c r="B4" s="65"/>
      <c r="C4" s="65"/>
      <c r="D4" s="78"/>
    </row>
    <row r="5" spans="1:4" x14ac:dyDescent="0.25">
      <c r="A5" s="64"/>
      <c r="B5" s="65"/>
      <c r="C5" s="65"/>
      <c r="D5" s="78"/>
    </row>
    <row r="6" spans="1:4" x14ac:dyDescent="0.25">
      <c r="A6" s="64"/>
      <c r="B6" s="65"/>
      <c r="C6" s="65"/>
      <c r="D6" s="78"/>
    </row>
    <row r="7" spans="1:4" x14ac:dyDescent="0.25">
      <c r="A7" s="64"/>
      <c r="B7" s="65"/>
      <c r="C7" s="65"/>
      <c r="D7" s="78"/>
    </row>
    <row r="8" spans="1:4" x14ac:dyDescent="0.25">
      <c r="A8" s="64"/>
      <c r="B8" s="65"/>
      <c r="C8" s="65"/>
      <c r="D8" s="78"/>
    </row>
    <row r="9" spans="1:4" x14ac:dyDescent="0.25">
      <c r="A9" s="64"/>
      <c r="B9" s="65"/>
      <c r="C9" s="65"/>
      <c r="D9" s="78"/>
    </row>
    <row r="10" spans="1:4" x14ac:dyDescent="0.25">
      <c r="A10" s="72"/>
      <c r="B10" s="73"/>
      <c r="C10" s="73"/>
      <c r="D10" s="74"/>
    </row>
    <row r="11" spans="1:4" x14ac:dyDescent="0.25">
      <c r="A11" s="72" t="s">
        <v>87</v>
      </c>
      <c r="B11" s="73"/>
      <c r="C11" s="73"/>
      <c r="D11" s="74"/>
    </row>
    <row r="12" spans="1:4" x14ac:dyDescent="0.25">
      <c r="A12" s="72" t="s">
        <v>88</v>
      </c>
      <c r="B12" s="73"/>
      <c r="C12" s="73"/>
      <c r="D12" s="74"/>
    </row>
    <row r="13" spans="1:4" ht="10.15" customHeight="1" x14ac:dyDescent="0.25">
      <c r="A13" s="72"/>
      <c r="B13" s="73"/>
      <c r="C13" s="73"/>
      <c r="D13" s="74"/>
    </row>
    <row r="14" spans="1:4" ht="15" customHeight="1" x14ac:dyDescent="0.25">
      <c r="A14" s="38" t="s">
        <v>89</v>
      </c>
      <c r="B14" s="52" t="s">
        <v>90</v>
      </c>
      <c r="C14" s="52" t="s">
        <v>91</v>
      </c>
      <c r="D14" s="39" t="s">
        <v>92</v>
      </c>
    </row>
    <row r="15" spans="1:4" ht="57" customHeight="1" x14ac:dyDescent="0.25">
      <c r="A15" s="53">
        <v>45292</v>
      </c>
      <c r="B15" s="47" t="s">
        <v>93</v>
      </c>
      <c r="C15" s="47" t="s">
        <v>94</v>
      </c>
      <c r="D15" s="54">
        <v>830569217</v>
      </c>
    </row>
    <row r="16" spans="1:4" ht="8.4499999999999993" hidden="1" customHeight="1" x14ac:dyDescent="0.25">
      <c r="A16" s="40"/>
      <c r="B16" s="48"/>
      <c r="C16" s="48"/>
      <c r="D16" s="41"/>
    </row>
    <row r="17" spans="1:5" x14ac:dyDescent="0.25">
      <c r="A17" s="75" t="s">
        <v>95</v>
      </c>
      <c r="B17" s="76"/>
      <c r="C17" s="77"/>
      <c r="D17" s="49">
        <f>SUM(D15:D15)</f>
        <v>830569217</v>
      </c>
    </row>
    <row r="18" spans="1:5" x14ac:dyDescent="0.25">
      <c r="A18" s="16"/>
      <c r="B18" s="50"/>
      <c r="C18" s="50"/>
      <c r="D18" s="17"/>
    </row>
    <row r="19" spans="1:5" x14ac:dyDescent="0.25">
      <c r="A19" s="75" t="s">
        <v>96</v>
      </c>
      <c r="B19" s="76"/>
      <c r="C19" s="77"/>
      <c r="D19" s="55">
        <f>D17</f>
        <v>830569217</v>
      </c>
    </row>
    <row r="20" spans="1:5" x14ac:dyDescent="0.25">
      <c r="A20" s="16"/>
      <c r="B20" s="50"/>
      <c r="C20" s="50"/>
      <c r="D20" s="18"/>
    </row>
    <row r="21" spans="1:5" x14ac:dyDescent="0.25">
      <c r="A21" s="16"/>
      <c r="B21" s="50"/>
      <c r="C21" s="50"/>
      <c r="D21" s="18"/>
    </row>
    <row r="22" spans="1:5" x14ac:dyDescent="0.25">
      <c r="A22" s="16"/>
      <c r="B22" s="50"/>
      <c r="C22" s="50"/>
      <c r="D22" s="18"/>
    </row>
    <row r="23" spans="1:5" x14ac:dyDescent="0.25">
      <c r="A23" s="19"/>
      <c r="B23" s="56"/>
      <c r="C23" s="56"/>
      <c r="D23" s="20"/>
    </row>
    <row r="24" spans="1:5" x14ac:dyDescent="0.25">
      <c r="A24" s="14"/>
      <c r="D24" s="15"/>
    </row>
    <row r="25" spans="1:5" x14ac:dyDescent="0.25">
      <c r="A25" s="14"/>
      <c r="D25" s="15"/>
    </row>
    <row r="26" spans="1:5" x14ac:dyDescent="0.25">
      <c r="A26" s="14"/>
      <c r="D26" s="15"/>
    </row>
    <row r="27" spans="1:5" x14ac:dyDescent="0.25">
      <c r="A27" s="70"/>
      <c r="B27" s="71"/>
      <c r="C27" s="71"/>
      <c r="D27" s="15"/>
    </row>
    <row r="28" spans="1:5" x14ac:dyDescent="0.25">
      <c r="A28" s="64"/>
      <c r="B28" s="65"/>
      <c r="C28" s="65"/>
      <c r="D28" s="15"/>
    </row>
    <row r="29" spans="1:5" ht="18.75" x14ac:dyDescent="0.3">
      <c r="A29" s="66"/>
      <c r="B29" s="67"/>
      <c r="C29" s="67"/>
      <c r="D29" s="15"/>
      <c r="E29" s="1"/>
    </row>
    <row r="30" spans="1:5" ht="18.75" x14ac:dyDescent="0.25">
      <c r="A30" s="66"/>
      <c r="B30" s="67"/>
      <c r="C30" s="67"/>
      <c r="D30" s="15"/>
      <c r="E30" s="2"/>
    </row>
    <row r="31" spans="1:5" ht="18.75" x14ac:dyDescent="0.25">
      <c r="A31" s="66"/>
      <c r="B31" s="67"/>
      <c r="C31" s="67"/>
      <c r="D31" s="15"/>
      <c r="E31" s="2"/>
    </row>
    <row r="32" spans="1:5" ht="18.75" x14ac:dyDescent="0.25">
      <c r="A32" s="66"/>
      <c r="B32" s="67"/>
      <c r="C32" s="67"/>
      <c r="D32" s="15"/>
      <c r="E32" s="2"/>
    </row>
    <row r="33" spans="1:5" ht="18.75" x14ac:dyDescent="0.25">
      <c r="A33" s="66"/>
      <c r="B33" s="67"/>
      <c r="C33" s="67"/>
      <c r="D33" s="15"/>
      <c r="E33" s="2"/>
    </row>
    <row r="34" spans="1:5" ht="18.75" x14ac:dyDescent="0.25">
      <c r="A34" s="66" t="s">
        <v>86</v>
      </c>
      <c r="B34" s="67"/>
      <c r="C34" s="67"/>
      <c r="D34" s="15"/>
      <c r="E34" s="2"/>
    </row>
    <row r="35" spans="1:5" ht="18.75" x14ac:dyDescent="0.3">
      <c r="A35" s="68" t="s">
        <v>81</v>
      </c>
      <c r="B35" s="69"/>
      <c r="C35" s="69"/>
      <c r="D35" s="15"/>
      <c r="E35" s="1"/>
    </row>
    <row r="36" spans="1:5" x14ac:dyDescent="0.25">
      <c r="A36" s="64" t="s">
        <v>36</v>
      </c>
      <c r="B36" s="65"/>
      <c r="C36" s="65"/>
      <c r="D36" s="15"/>
      <c r="E36" s="2"/>
    </row>
    <row r="37" spans="1:5" x14ac:dyDescent="0.25">
      <c r="A37" s="64"/>
      <c r="B37" s="65"/>
      <c r="C37" s="65"/>
      <c r="D37" s="15"/>
      <c r="E37" s="2"/>
    </row>
    <row r="38" spans="1:5" ht="31.5" x14ac:dyDescent="0.25">
      <c r="A38" s="21" t="s">
        <v>0</v>
      </c>
      <c r="B38" s="57" t="s">
        <v>37</v>
      </c>
      <c r="C38" s="57" t="s">
        <v>38</v>
      </c>
      <c r="D38" s="15"/>
    </row>
    <row r="39" spans="1:5" x14ac:dyDescent="0.25">
      <c r="A39" s="22" t="s">
        <v>1</v>
      </c>
      <c r="B39" s="5"/>
      <c r="C39" s="5"/>
      <c r="D39" s="15"/>
    </row>
    <row r="40" spans="1:5" x14ac:dyDescent="0.25">
      <c r="A40" s="22" t="s">
        <v>2</v>
      </c>
      <c r="B40" s="23"/>
      <c r="C40" s="24"/>
      <c r="D40" s="15"/>
    </row>
    <row r="41" spans="1:5" x14ac:dyDescent="0.25">
      <c r="A41" s="25" t="s">
        <v>3</v>
      </c>
      <c r="B41" s="26">
        <f>227207748+102258404+748000+35553846+3800000+2000000</f>
        <v>371567998</v>
      </c>
      <c r="C41" s="26">
        <v>0</v>
      </c>
      <c r="D41" s="15"/>
      <c r="E41" s="10"/>
    </row>
    <row r="42" spans="1:5" x14ac:dyDescent="0.25">
      <c r="A42" s="25" t="s">
        <v>4</v>
      </c>
      <c r="B42" s="26">
        <f>16800000+18580000+800000+700000+24702000+10600000</f>
        <v>72182000</v>
      </c>
      <c r="C42" s="26">
        <v>0</v>
      </c>
      <c r="D42" s="15"/>
    </row>
    <row r="43" spans="1:5" x14ac:dyDescent="0.25">
      <c r="A43" s="25" t="s">
        <v>39</v>
      </c>
      <c r="B43" s="26">
        <v>0</v>
      </c>
      <c r="C43" s="26">
        <v>0</v>
      </c>
      <c r="D43" s="15"/>
    </row>
    <row r="44" spans="1:5" x14ac:dyDescent="0.25">
      <c r="A44" s="25" t="s">
        <v>5</v>
      </c>
      <c r="B44" s="26">
        <v>0</v>
      </c>
      <c r="C44" s="26">
        <v>0</v>
      </c>
      <c r="D44" s="27"/>
    </row>
    <row r="45" spans="1:5" x14ac:dyDescent="0.25">
      <c r="A45" s="25" t="s">
        <v>6</v>
      </c>
      <c r="B45" s="26">
        <f>30291877+30249212+4309126+1550000</f>
        <v>66400215</v>
      </c>
      <c r="C45" s="26">
        <v>0</v>
      </c>
      <c r="D45" s="27"/>
      <c r="E45" s="10"/>
    </row>
    <row r="46" spans="1:5" x14ac:dyDescent="0.25">
      <c r="A46" s="22" t="s">
        <v>7</v>
      </c>
      <c r="B46" s="28"/>
      <c r="D46" s="27"/>
    </row>
    <row r="47" spans="1:5" x14ac:dyDescent="0.25">
      <c r="A47" s="25" t="s">
        <v>8</v>
      </c>
      <c r="B47" s="26">
        <f>7000000</f>
        <v>7000000</v>
      </c>
      <c r="C47" s="26">
        <v>0</v>
      </c>
      <c r="D47" s="15"/>
    </row>
    <row r="48" spans="1:5" x14ac:dyDescent="0.25">
      <c r="A48" s="25" t="s">
        <v>9</v>
      </c>
      <c r="B48" s="26">
        <f>5000000+2500000</f>
        <v>7500000</v>
      </c>
      <c r="C48" s="26">
        <v>0</v>
      </c>
      <c r="D48" s="15"/>
    </row>
    <row r="49" spans="1:5" x14ac:dyDescent="0.25">
      <c r="A49" s="25" t="s">
        <v>10</v>
      </c>
      <c r="B49" s="26">
        <v>8500000</v>
      </c>
      <c r="C49" s="26">
        <v>0</v>
      </c>
      <c r="D49" s="15"/>
    </row>
    <row r="50" spans="1:5" ht="18" customHeight="1" x14ac:dyDescent="0.25">
      <c r="A50" s="25" t="s">
        <v>11</v>
      </c>
      <c r="B50" s="26">
        <f>500000+200000</f>
        <v>700000</v>
      </c>
      <c r="C50" s="26">
        <v>0</v>
      </c>
      <c r="D50" s="15"/>
      <c r="E50" s="10"/>
    </row>
    <row r="51" spans="1:5" x14ac:dyDescent="0.25">
      <c r="A51" s="25" t="s">
        <v>12</v>
      </c>
      <c r="B51" s="26">
        <f>10000000+1500000+8000000+5000000</f>
        <v>24500000</v>
      </c>
      <c r="C51" s="26">
        <v>0</v>
      </c>
      <c r="D51" s="15"/>
      <c r="E51" s="3"/>
    </row>
    <row r="52" spans="1:5" x14ac:dyDescent="0.25">
      <c r="A52" s="25" t="s">
        <v>13</v>
      </c>
      <c r="B52" s="26">
        <f>2000000+2000000</f>
        <v>4000000</v>
      </c>
      <c r="C52" s="26">
        <v>0</v>
      </c>
      <c r="D52" s="15"/>
      <c r="E52" s="3"/>
    </row>
    <row r="53" spans="1:5" ht="30" x14ac:dyDescent="0.25">
      <c r="A53" s="25" t="s">
        <v>14</v>
      </c>
      <c r="B53" s="26">
        <f>3000000+100000+100000+1200000+5000000</f>
        <v>9400000</v>
      </c>
      <c r="C53" s="26">
        <v>0</v>
      </c>
      <c r="D53" s="15"/>
      <c r="E53" s="6"/>
    </row>
    <row r="54" spans="1:5" x14ac:dyDescent="0.25">
      <c r="A54" s="25" t="s">
        <v>15</v>
      </c>
      <c r="B54" s="26">
        <f>40000+800000+200000+100000+25000000+5000000+4000000+2500000+3000000+5000</f>
        <v>40645000</v>
      </c>
      <c r="C54" s="26">
        <v>0</v>
      </c>
      <c r="D54" s="15"/>
    </row>
    <row r="55" spans="1:5" x14ac:dyDescent="0.25">
      <c r="A55" s="25" t="s">
        <v>40</v>
      </c>
      <c r="B55" s="26">
        <f>1400000+5000000+5000000+15000000</f>
        <v>26400000</v>
      </c>
      <c r="C55" s="26">
        <v>0</v>
      </c>
      <c r="D55" s="15"/>
    </row>
    <row r="56" spans="1:5" x14ac:dyDescent="0.25">
      <c r="A56" s="22" t="s">
        <v>16</v>
      </c>
      <c r="B56" s="29"/>
      <c r="C56" s="26"/>
      <c r="D56" s="15"/>
    </row>
    <row r="57" spans="1:5" x14ac:dyDescent="0.25">
      <c r="A57" s="25" t="s">
        <v>17</v>
      </c>
      <c r="B57" s="26">
        <f>5000000+50000</f>
        <v>5050000</v>
      </c>
      <c r="C57" s="26">
        <v>0</v>
      </c>
      <c r="D57" s="15"/>
    </row>
    <row r="58" spans="1:5" x14ac:dyDescent="0.25">
      <c r="A58" s="25" t="s">
        <v>18</v>
      </c>
      <c r="B58" s="26">
        <f>2000000+15000000</f>
        <v>17000000</v>
      </c>
      <c r="C58" s="26">
        <v>0</v>
      </c>
      <c r="D58" s="15"/>
      <c r="E58" s="10"/>
    </row>
    <row r="59" spans="1:5" x14ac:dyDescent="0.25">
      <c r="A59" s="25" t="s">
        <v>19</v>
      </c>
      <c r="B59" s="26">
        <f>500000+500000+500000</f>
        <v>1500000</v>
      </c>
      <c r="C59" s="26">
        <v>0</v>
      </c>
      <c r="D59" s="15"/>
    </row>
    <row r="60" spans="1:5" x14ac:dyDescent="0.25">
      <c r="A60" s="25" t="s">
        <v>20</v>
      </c>
      <c r="B60" s="26">
        <f>100000</f>
        <v>100000</v>
      </c>
      <c r="C60" s="26">
        <v>0</v>
      </c>
      <c r="D60" s="15"/>
    </row>
    <row r="61" spans="1:5" x14ac:dyDescent="0.25">
      <c r="A61" s="25" t="s">
        <v>21</v>
      </c>
      <c r="B61" s="26">
        <f>500000+80000+2000000</f>
        <v>2580000</v>
      </c>
      <c r="C61" s="26">
        <v>0</v>
      </c>
      <c r="D61" s="15"/>
    </row>
    <row r="62" spans="1:5" x14ac:dyDescent="0.25">
      <c r="A62" s="25" t="s">
        <v>22</v>
      </c>
      <c r="B62" s="26">
        <f>60000+60000+100000+80000+60000+2000000+5000000+3000000</f>
        <v>10360000</v>
      </c>
      <c r="C62" s="26">
        <v>0</v>
      </c>
      <c r="D62" s="15"/>
    </row>
    <row r="63" spans="1:5" x14ac:dyDescent="0.25">
      <c r="A63" s="25" t="s">
        <v>23</v>
      </c>
      <c r="B63" s="26">
        <f>15000000+10000000</f>
        <v>25000000</v>
      </c>
      <c r="C63" s="26">
        <v>0</v>
      </c>
      <c r="D63" s="15"/>
    </row>
    <row r="64" spans="1:5" x14ac:dyDescent="0.25">
      <c r="A64" s="25" t="s">
        <v>41</v>
      </c>
      <c r="B64" s="26">
        <v>0</v>
      </c>
      <c r="C64" s="26">
        <v>0</v>
      </c>
      <c r="D64" s="15"/>
    </row>
    <row r="65" spans="1:6" x14ac:dyDescent="0.25">
      <c r="A65" s="25" t="s">
        <v>24</v>
      </c>
      <c r="B65" s="26">
        <f>200000+6000000+20999999+5000000+2000000+800000+800000+1500000</f>
        <v>37299999</v>
      </c>
      <c r="C65" s="26">
        <v>0</v>
      </c>
      <c r="D65" s="15"/>
    </row>
    <row r="66" spans="1:6" x14ac:dyDescent="0.25">
      <c r="A66" s="22" t="s">
        <v>25</v>
      </c>
      <c r="B66" s="29"/>
      <c r="D66" s="30"/>
    </row>
    <row r="67" spans="1:6" x14ac:dyDescent="0.25">
      <c r="A67" s="25" t="s">
        <v>26</v>
      </c>
      <c r="B67" s="26">
        <v>0</v>
      </c>
      <c r="C67" s="26">
        <v>0</v>
      </c>
      <c r="D67" s="30"/>
    </row>
    <row r="68" spans="1:6" x14ac:dyDescent="0.25">
      <c r="A68" s="25" t="s">
        <v>42</v>
      </c>
      <c r="B68" s="26">
        <v>0</v>
      </c>
      <c r="C68" s="26">
        <v>0</v>
      </c>
      <c r="D68" s="31"/>
    </row>
    <row r="69" spans="1:6" x14ac:dyDescent="0.25">
      <c r="A69" s="25" t="s">
        <v>43</v>
      </c>
      <c r="B69" s="26">
        <v>0</v>
      </c>
      <c r="C69" s="26">
        <v>0</v>
      </c>
      <c r="D69" s="15"/>
    </row>
    <row r="70" spans="1:6" x14ac:dyDescent="0.25">
      <c r="A70" s="25" t="s">
        <v>44</v>
      </c>
      <c r="B70" s="26">
        <v>0</v>
      </c>
      <c r="C70" s="26">
        <v>0</v>
      </c>
      <c r="D70" s="15"/>
    </row>
    <row r="71" spans="1:6" x14ac:dyDescent="0.25">
      <c r="A71" s="25" t="s">
        <v>45</v>
      </c>
      <c r="B71" s="26">
        <v>0</v>
      </c>
      <c r="C71" s="26">
        <v>0</v>
      </c>
      <c r="D71" s="15"/>
    </row>
    <row r="72" spans="1:6" x14ac:dyDescent="0.25">
      <c r="A72" s="25" t="s">
        <v>27</v>
      </c>
      <c r="B72" s="26">
        <v>0</v>
      </c>
      <c r="C72" s="26">
        <v>0</v>
      </c>
      <c r="D72" s="15"/>
    </row>
    <row r="73" spans="1:6" x14ac:dyDescent="0.25">
      <c r="A73" s="25" t="s">
        <v>46</v>
      </c>
      <c r="B73" s="26">
        <f>30634005</f>
        <v>30634005</v>
      </c>
      <c r="C73" s="26">
        <v>0</v>
      </c>
      <c r="D73" s="15"/>
    </row>
    <row r="74" spans="1:6" x14ac:dyDescent="0.25">
      <c r="A74" s="22" t="s">
        <v>47</v>
      </c>
      <c r="B74" s="29"/>
      <c r="D74" s="15"/>
    </row>
    <row r="75" spans="1:6" x14ac:dyDescent="0.25">
      <c r="A75" s="25" t="s">
        <v>48</v>
      </c>
      <c r="B75" s="26">
        <v>0</v>
      </c>
      <c r="C75" s="26">
        <v>0</v>
      </c>
      <c r="D75" s="15"/>
    </row>
    <row r="76" spans="1:6" x14ac:dyDescent="0.25">
      <c r="A76" s="25" t="s">
        <v>49</v>
      </c>
      <c r="B76" s="26">
        <v>0</v>
      </c>
      <c r="C76" s="26">
        <v>0</v>
      </c>
      <c r="D76" s="15"/>
    </row>
    <row r="77" spans="1:6" x14ac:dyDescent="0.25">
      <c r="A77" s="25" t="s">
        <v>50</v>
      </c>
      <c r="B77" s="26">
        <v>0</v>
      </c>
      <c r="C77" s="26">
        <v>0</v>
      </c>
      <c r="D77" s="15"/>
    </row>
    <row r="78" spans="1:6" x14ac:dyDescent="0.25">
      <c r="A78" s="25" t="s">
        <v>51</v>
      </c>
      <c r="B78" s="26">
        <v>0</v>
      </c>
      <c r="C78" s="26">
        <v>0</v>
      </c>
      <c r="D78" s="15"/>
      <c r="E78" s="7"/>
      <c r="F78" s="4"/>
    </row>
    <row r="79" spans="1:6" x14ac:dyDescent="0.25">
      <c r="A79" s="25" t="s">
        <v>52</v>
      </c>
      <c r="B79" s="26">
        <v>0</v>
      </c>
      <c r="C79" s="26">
        <v>0</v>
      </c>
      <c r="D79" s="15"/>
      <c r="E79" s="7"/>
      <c r="F79" s="4"/>
    </row>
    <row r="80" spans="1:6" x14ac:dyDescent="0.25">
      <c r="A80" s="25" t="s">
        <v>53</v>
      </c>
      <c r="B80" s="26">
        <v>0</v>
      </c>
      <c r="C80" s="26">
        <v>0</v>
      </c>
      <c r="D80" s="15"/>
      <c r="E80" s="7"/>
      <c r="F80" s="4"/>
    </row>
    <row r="81" spans="1:6" x14ac:dyDescent="0.25">
      <c r="A81" s="25" t="s">
        <v>54</v>
      </c>
      <c r="B81" s="26">
        <v>0</v>
      </c>
      <c r="C81" s="26">
        <v>0</v>
      </c>
      <c r="D81" s="15"/>
      <c r="E81" s="8"/>
      <c r="F81" s="4"/>
    </row>
    <row r="82" spans="1:6" x14ac:dyDescent="0.25">
      <c r="A82" s="22" t="s">
        <v>28</v>
      </c>
      <c r="B82" s="29"/>
      <c r="D82" s="15"/>
      <c r="E82" s="4"/>
      <c r="F82" s="4"/>
    </row>
    <row r="83" spans="1:6" x14ac:dyDescent="0.25">
      <c r="A83" s="25" t="s">
        <v>29</v>
      </c>
      <c r="B83" s="26"/>
      <c r="C83" s="26">
        <v>0</v>
      </c>
      <c r="D83" s="15"/>
      <c r="E83" s="4"/>
      <c r="F83" s="4"/>
    </row>
    <row r="84" spans="1:6" x14ac:dyDescent="0.25">
      <c r="A84" s="25" t="s">
        <v>30</v>
      </c>
      <c r="B84" s="26">
        <f>5000000+6000000</f>
        <v>11000000</v>
      </c>
      <c r="C84" s="26">
        <v>0</v>
      </c>
      <c r="D84" s="15"/>
      <c r="E84" s="7"/>
      <c r="F84" s="4"/>
    </row>
    <row r="85" spans="1:6" x14ac:dyDescent="0.25">
      <c r="A85" s="25" t="s">
        <v>31</v>
      </c>
      <c r="B85" s="26">
        <f>2000000+2000000+1500000</f>
        <v>5500000</v>
      </c>
      <c r="C85" s="26">
        <v>0</v>
      </c>
      <c r="D85" s="15"/>
      <c r="E85" s="7"/>
      <c r="F85" s="7"/>
    </row>
    <row r="86" spans="1:6" x14ac:dyDescent="0.25">
      <c r="A86" s="25" t="s">
        <v>32</v>
      </c>
      <c r="B86" s="26">
        <f>350000+200000</f>
        <v>550000</v>
      </c>
      <c r="C86" s="26">
        <v>0</v>
      </c>
      <c r="D86" s="15"/>
      <c r="E86" s="9"/>
      <c r="F86" s="7"/>
    </row>
    <row r="87" spans="1:6" x14ac:dyDescent="0.25">
      <c r="A87" s="25" t="s">
        <v>33</v>
      </c>
      <c r="B87" s="26">
        <v>0</v>
      </c>
      <c r="C87" s="26">
        <v>0</v>
      </c>
      <c r="D87" s="15"/>
      <c r="E87" s="4"/>
      <c r="F87" s="7"/>
    </row>
    <row r="88" spans="1:6" x14ac:dyDescent="0.25">
      <c r="A88" s="25" t="s">
        <v>55</v>
      </c>
      <c r="B88" s="26">
        <v>200000</v>
      </c>
      <c r="C88" s="26">
        <v>0</v>
      </c>
      <c r="D88" s="15"/>
      <c r="E88" s="7"/>
      <c r="F88" s="8"/>
    </row>
    <row r="89" spans="1:6" x14ac:dyDescent="0.25">
      <c r="A89" s="25" t="s">
        <v>56</v>
      </c>
      <c r="B89" s="26">
        <v>0</v>
      </c>
      <c r="C89" s="26">
        <v>0</v>
      </c>
      <c r="D89" s="15"/>
      <c r="E89" s="7"/>
      <c r="F89" s="4"/>
    </row>
    <row r="90" spans="1:6" x14ac:dyDescent="0.25">
      <c r="A90" s="25" t="s">
        <v>34</v>
      </c>
      <c r="B90" s="26">
        <v>0</v>
      </c>
      <c r="C90" s="26">
        <v>0</v>
      </c>
      <c r="D90" s="15"/>
      <c r="E90" s="8"/>
      <c r="F90" s="4"/>
    </row>
    <row r="91" spans="1:6" x14ac:dyDescent="0.25">
      <c r="A91" s="25" t="s">
        <v>57</v>
      </c>
      <c r="B91" s="26"/>
      <c r="C91" s="26">
        <v>0</v>
      </c>
      <c r="D91" s="15"/>
      <c r="E91" s="9"/>
      <c r="F91" s="4"/>
    </row>
    <row r="92" spans="1:6" x14ac:dyDescent="0.25">
      <c r="A92" s="22" t="s">
        <v>58</v>
      </c>
      <c r="B92" s="29"/>
      <c r="D92" s="15"/>
      <c r="E92" s="7"/>
      <c r="F92" s="4"/>
    </row>
    <row r="93" spans="1:6" x14ac:dyDescent="0.25">
      <c r="A93" s="25" t="s">
        <v>59</v>
      </c>
      <c r="B93" s="26">
        <f>45000000</f>
        <v>45000000</v>
      </c>
      <c r="C93" s="26">
        <v>0</v>
      </c>
      <c r="D93" s="15"/>
      <c r="E93" s="7"/>
      <c r="F93" s="4"/>
    </row>
    <row r="94" spans="1:6" x14ac:dyDescent="0.25">
      <c r="A94" s="25" t="s">
        <v>60</v>
      </c>
      <c r="B94" s="26">
        <v>0</v>
      </c>
      <c r="C94" s="26">
        <v>0</v>
      </c>
      <c r="D94" s="15"/>
      <c r="E94" s="7"/>
      <c r="F94" s="4"/>
    </row>
    <row r="95" spans="1:6" x14ac:dyDescent="0.25">
      <c r="A95" s="25" t="s">
        <v>61</v>
      </c>
      <c r="B95" s="26">
        <v>0</v>
      </c>
      <c r="C95" s="26">
        <v>0</v>
      </c>
      <c r="D95" s="15"/>
      <c r="E95" s="7"/>
      <c r="F95" s="4"/>
    </row>
    <row r="96" spans="1:6" ht="30" x14ac:dyDescent="0.25">
      <c r="A96" s="25" t="s">
        <v>62</v>
      </c>
      <c r="B96" s="26">
        <v>0</v>
      </c>
      <c r="C96" s="26">
        <v>0</v>
      </c>
      <c r="D96" s="15"/>
      <c r="E96" s="8"/>
      <c r="F96" s="4"/>
    </row>
    <row r="97" spans="1:6" x14ac:dyDescent="0.25">
      <c r="A97" s="22" t="s">
        <v>63</v>
      </c>
      <c r="B97" s="29"/>
      <c r="D97" s="15"/>
      <c r="E97" s="4"/>
      <c r="F97" s="4"/>
    </row>
    <row r="98" spans="1:6" x14ac:dyDescent="0.25">
      <c r="A98" s="25" t="s">
        <v>64</v>
      </c>
      <c r="B98" s="26">
        <v>0</v>
      </c>
      <c r="C98" s="26">
        <v>0</v>
      </c>
      <c r="D98" s="15"/>
      <c r="E98" s="4"/>
      <c r="F98" s="4"/>
    </row>
    <row r="99" spans="1:6" x14ac:dyDescent="0.25">
      <c r="A99" s="25" t="s">
        <v>65</v>
      </c>
      <c r="B99" s="26">
        <v>0</v>
      </c>
      <c r="C99" s="26">
        <v>0</v>
      </c>
      <c r="D99" s="15"/>
    </row>
    <row r="100" spans="1:6" x14ac:dyDescent="0.25">
      <c r="A100" s="22" t="s">
        <v>66</v>
      </c>
      <c r="B100" s="29"/>
      <c r="D100" s="15"/>
    </row>
    <row r="101" spans="1:6" x14ac:dyDescent="0.25">
      <c r="A101" s="25" t="s">
        <v>67</v>
      </c>
      <c r="B101" s="26">
        <v>0</v>
      </c>
      <c r="C101" s="26">
        <v>0</v>
      </c>
      <c r="D101" s="15"/>
    </row>
    <row r="102" spans="1:6" x14ac:dyDescent="0.25">
      <c r="A102" s="25" t="s">
        <v>68</v>
      </c>
      <c r="B102" s="26">
        <v>0</v>
      </c>
      <c r="C102" s="26">
        <v>0</v>
      </c>
      <c r="D102" s="15"/>
    </row>
    <row r="103" spans="1:6" x14ac:dyDescent="0.25">
      <c r="A103" s="25" t="s">
        <v>69</v>
      </c>
      <c r="B103" s="26">
        <v>0</v>
      </c>
      <c r="C103" s="26">
        <v>0</v>
      </c>
      <c r="D103" s="15"/>
    </row>
    <row r="104" spans="1:6" x14ac:dyDescent="0.25">
      <c r="A104" s="42" t="s">
        <v>35</v>
      </c>
      <c r="B104" s="36"/>
      <c r="C104" s="58"/>
      <c r="D104" s="15"/>
    </row>
    <row r="105" spans="1:6" x14ac:dyDescent="0.25">
      <c r="A105" s="32"/>
      <c r="B105" s="33"/>
      <c r="D105" s="15"/>
    </row>
    <row r="106" spans="1:6" x14ac:dyDescent="0.25">
      <c r="A106" s="22" t="s">
        <v>70</v>
      </c>
      <c r="B106" s="29"/>
      <c r="C106" s="59"/>
      <c r="D106" s="15"/>
    </row>
    <row r="107" spans="1:6" x14ac:dyDescent="0.25">
      <c r="A107" s="22" t="s">
        <v>71</v>
      </c>
      <c r="B107" s="29"/>
      <c r="C107" s="26"/>
      <c r="D107" s="15"/>
    </row>
    <row r="108" spans="1:6" x14ac:dyDescent="0.25">
      <c r="A108" s="25" t="s">
        <v>72</v>
      </c>
      <c r="B108" s="26">
        <v>0</v>
      </c>
      <c r="C108" s="26">
        <v>0</v>
      </c>
      <c r="D108" s="15"/>
    </row>
    <row r="109" spans="1:6" x14ac:dyDescent="0.25">
      <c r="A109" s="25" t="s">
        <v>73</v>
      </c>
      <c r="B109" s="26">
        <v>0</v>
      </c>
      <c r="C109" s="26">
        <v>0</v>
      </c>
      <c r="D109" s="15"/>
    </row>
    <row r="110" spans="1:6" x14ac:dyDescent="0.25">
      <c r="A110" s="22" t="s">
        <v>74</v>
      </c>
      <c r="B110" s="29"/>
      <c r="D110" s="15"/>
      <c r="E110" s="3"/>
      <c r="F110" s="3"/>
    </row>
    <row r="111" spans="1:6" x14ac:dyDescent="0.25">
      <c r="A111" s="25" t="s">
        <v>75</v>
      </c>
      <c r="B111" s="26">
        <v>0</v>
      </c>
      <c r="C111" s="26">
        <v>0</v>
      </c>
      <c r="D111" s="30"/>
      <c r="E111" s="3"/>
      <c r="F111" s="3"/>
    </row>
    <row r="112" spans="1:6" x14ac:dyDescent="0.25">
      <c r="A112" s="25" t="s">
        <v>76</v>
      </c>
      <c r="B112" s="26">
        <v>0</v>
      </c>
      <c r="C112" s="26">
        <v>0</v>
      </c>
      <c r="D112" s="15"/>
      <c r="E112" s="3"/>
      <c r="F112" s="6"/>
    </row>
    <row r="113" spans="1:6" x14ac:dyDescent="0.25">
      <c r="A113" s="22" t="s">
        <v>77</v>
      </c>
      <c r="B113" s="28"/>
      <c r="D113" s="15"/>
      <c r="E113" s="3"/>
      <c r="F113" s="3"/>
    </row>
    <row r="114" spans="1:6" x14ac:dyDescent="0.25">
      <c r="A114" s="25" t="s">
        <v>78</v>
      </c>
      <c r="B114" s="26">
        <v>0</v>
      </c>
      <c r="C114" s="26">
        <v>0</v>
      </c>
      <c r="D114" s="15"/>
      <c r="E114" s="6"/>
      <c r="F114" s="3"/>
    </row>
    <row r="115" spans="1:6" x14ac:dyDescent="0.25">
      <c r="A115" s="42" t="s">
        <v>79</v>
      </c>
      <c r="B115" s="36"/>
      <c r="C115" s="58"/>
      <c r="D115" s="15"/>
      <c r="E115" s="3"/>
      <c r="F115" s="6"/>
    </row>
    <row r="116" spans="1:6" x14ac:dyDescent="0.25">
      <c r="A116" s="14"/>
      <c r="B116" s="28"/>
      <c r="D116" s="15"/>
      <c r="E116" s="6"/>
    </row>
    <row r="117" spans="1:6" ht="15.75" x14ac:dyDescent="0.25">
      <c r="A117" s="43" t="s">
        <v>80</v>
      </c>
      <c r="B117" s="37">
        <f>SUM(B41:B116)</f>
        <v>830569217</v>
      </c>
      <c r="C117" s="34">
        <v>0</v>
      </c>
      <c r="D117" s="15"/>
      <c r="E117" s="6"/>
    </row>
    <row r="118" spans="1:6" x14ac:dyDescent="0.25">
      <c r="A118" s="14" t="s">
        <v>85</v>
      </c>
      <c r="B118" s="60"/>
      <c r="D118" s="15"/>
    </row>
    <row r="119" spans="1:6" x14ac:dyDescent="0.25">
      <c r="A119" s="14"/>
      <c r="B119" s="60"/>
      <c r="D119" s="15"/>
    </row>
    <row r="120" spans="1:6" ht="15.75" thickBot="1" x14ac:dyDescent="0.3">
      <c r="A120" s="14"/>
      <c r="D120" s="15"/>
    </row>
    <row r="121" spans="1:6" ht="30.6" customHeight="1" thickBot="1" x14ac:dyDescent="0.3">
      <c r="A121" s="46" t="s">
        <v>98</v>
      </c>
      <c r="D121" s="15"/>
    </row>
    <row r="122" spans="1:6" ht="27" customHeight="1" thickBot="1" x14ac:dyDescent="0.3">
      <c r="A122" s="46" t="s">
        <v>97</v>
      </c>
      <c r="B122" s="61"/>
      <c r="C122" s="61"/>
      <c r="D122" s="15"/>
    </row>
    <row r="123" spans="1:6" ht="62.45" customHeight="1" thickBot="1" x14ac:dyDescent="0.3">
      <c r="A123" s="46" t="s">
        <v>84</v>
      </c>
      <c r="B123" s="51"/>
      <c r="C123" s="51"/>
      <c r="D123" s="15"/>
    </row>
    <row r="124" spans="1:6" x14ac:dyDescent="0.25">
      <c r="A124" s="14"/>
      <c r="D124" s="15"/>
    </row>
    <row r="125" spans="1:6" x14ac:dyDescent="0.25">
      <c r="A125" s="14"/>
      <c r="D125" s="15"/>
    </row>
    <row r="126" spans="1:6" x14ac:dyDescent="0.25">
      <c r="A126" s="14"/>
      <c r="D126" s="15"/>
    </row>
    <row r="127" spans="1:6" x14ac:dyDescent="0.25">
      <c r="A127" s="14"/>
      <c r="D127" s="15"/>
    </row>
    <row r="128" spans="1:6" x14ac:dyDescent="0.25">
      <c r="A128" s="62" t="s">
        <v>83</v>
      </c>
      <c r="B128" s="63"/>
      <c r="C128" s="63"/>
      <c r="D128" s="15"/>
    </row>
    <row r="129" spans="1:4" ht="14.25" customHeight="1" x14ac:dyDescent="0.25">
      <c r="A129" s="64" t="s">
        <v>82</v>
      </c>
      <c r="B129" s="65"/>
      <c r="C129" s="65"/>
      <c r="D129" s="15"/>
    </row>
    <row r="130" spans="1:4" ht="15.75" thickBot="1" x14ac:dyDescent="0.3">
      <c r="A130" s="44"/>
      <c r="B130" s="45"/>
      <c r="C130" s="45"/>
      <c r="D130" s="35"/>
    </row>
  </sheetData>
  <mergeCells count="25">
    <mergeCell ref="A13:D13"/>
    <mergeCell ref="A17:C17"/>
    <mergeCell ref="A19:C19"/>
    <mergeCell ref="A4:D4"/>
    <mergeCell ref="A5:D5"/>
    <mergeCell ref="A6:D6"/>
    <mergeCell ref="A7:D7"/>
    <mergeCell ref="A8:D8"/>
    <mergeCell ref="A9:D9"/>
    <mergeCell ref="A10:D10"/>
    <mergeCell ref="A11:D11"/>
    <mergeCell ref="A12:D12"/>
    <mergeCell ref="A28:C28"/>
    <mergeCell ref="A27:C27"/>
    <mergeCell ref="A31:C31"/>
    <mergeCell ref="A32:C32"/>
    <mergeCell ref="A33:C33"/>
    <mergeCell ref="A128:C128"/>
    <mergeCell ref="A129:C129"/>
    <mergeCell ref="A29:C29"/>
    <mergeCell ref="A30:C30"/>
    <mergeCell ref="A34:C34"/>
    <mergeCell ref="A36:C36"/>
    <mergeCell ref="A35:C35"/>
    <mergeCell ref="A37:C37"/>
  </mergeCells>
  <pageMargins left="0.39370078740157483" right="0.70866141732283472" top="0.74803149606299213" bottom="0.74803149606299213" header="0.31496062992125984" footer="0.31496062992125984"/>
  <pageSetup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Presupuesto</vt:lpstr>
      <vt:lpstr>'Plantilla Presupuesto'!Área_de_impresión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Eiliana Bonet Mena</cp:lastModifiedBy>
  <cp:lastPrinted>2024-02-08T16:14:13Z</cp:lastPrinted>
  <dcterms:created xsi:type="dcterms:W3CDTF">2018-04-17T18:57:16Z</dcterms:created>
  <dcterms:modified xsi:type="dcterms:W3CDTF">2024-02-08T17:52:19Z</dcterms:modified>
</cp:coreProperties>
</file>